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대율보건진료소 그린리모델링 공사\"/>
    </mc:Choice>
  </mc:AlternateContent>
  <xr:revisionPtr revIDLastSave="0" documentId="13_ncr:1_{28B5C4CA-01EF-47E6-8D22-4C9C7F812D82}" xr6:coauthVersionLast="47" xr6:coauthVersionMax="47" xr10:uidLastSave="{00000000-0000-0000-0000-000000000000}"/>
  <bookViews>
    <workbookView xWindow="-120" yWindow="-120" windowWidth="29040" windowHeight="15720" activeTab="1" xr2:uid="{D9D676A4-8A3C-4DD0-BED3-DD9F2150EEE7}"/>
  </bookViews>
  <sheets>
    <sheet name="집계표" sheetId="2" r:id="rId1"/>
    <sheet name="내역서" sheetId="3" r:id="rId2"/>
  </sheets>
  <externalReferences>
    <externalReference r:id="rId3"/>
  </externalReferences>
  <definedNames>
    <definedName name="_xlnm.Print_Area" localSheetId="1">내역서!$A$1:$M$166</definedName>
    <definedName name="_xlnm.Print_Area" localSheetId="0">집계표!$A$1:$M$27</definedName>
    <definedName name="_xlnm.Print_Titles" localSheetId="1">내역서!$1:$4</definedName>
    <definedName name="_xlnm.Print_Titles" localSheetId="0">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Y166" i="3" l="1"/>
  <c r="AX166" i="3"/>
  <c r="AW166" i="3"/>
  <c r="AV166" i="3"/>
  <c r="AU158" i="3"/>
  <c r="AT158" i="3"/>
  <c r="AS158" i="3"/>
  <c r="AR158" i="3"/>
  <c r="AQ158" i="3"/>
  <c r="AP158" i="3"/>
  <c r="AO158" i="3"/>
  <c r="AN158" i="3"/>
  <c r="AM158" i="3"/>
  <c r="AL158" i="3"/>
  <c r="AK158" i="3"/>
  <c r="AJ158" i="3"/>
  <c r="AI158" i="3"/>
  <c r="AH158" i="3"/>
  <c r="AG158" i="3"/>
  <c r="AF158" i="3"/>
  <c r="AE158" i="3"/>
  <c r="AD158" i="3"/>
  <c r="AC158" i="3"/>
  <c r="AB158" i="3"/>
  <c r="AA158" i="3"/>
  <c r="Z158" i="3"/>
  <c r="Y158" i="3"/>
  <c r="X158" i="3"/>
  <c r="W158" i="3"/>
  <c r="V158" i="3"/>
  <c r="U158" i="3"/>
  <c r="T158" i="3"/>
  <c r="S158" i="3"/>
  <c r="O158" i="3"/>
  <c r="AU157" i="3"/>
  <c r="AT157" i="3"/>
  <c r="AS157" i="3"/>
  <c r="AR157" i="3"/>
  <c r="AQ157" i="3"/>
  <c r="AP157" i="3"/>
  <c r="AO157" i="3"/>
  <c r="AN157" i="3"/>
  <c r="AM157" i="3"/>
  <c r="AL157" i="3"/>
  <c r="AK157" i="3"/>
  <c r="AJ157" i="3"/>
  <c r="AI157" i="3"/>
  <c r="AH157" i="3"/>
  <c r="AG157" i="3"/>
  <c r="AF157" i="3"/>
  <c r="AE157" i="3"/>
  <c r="AD157" i="3"/>
  <c r="AC157" i="3"/>
  <c r="AB157" i="3"/>
  <c r="AA157" i="3"/>
  <c r="Z157" i="3"/>
  <c r="Y157" i="3"/>
  <c r="X157" i="3"/>
  <c r="W157" i="3"/>
  <c r="V157" i="3"/>
  <c r="U157" i="3"/>
  <c r="T157" i="3"/>
  <c r="S157" i="3"/>
  <c r="R157" i="3"/>
  <c r="O157" i="3"/>
  <c r="AU156" i="3"/>
  <c r="AT156" i="3"/>
  <c r="AS156" i="3"/>
  <c r="AR156" i="3"/>
  <c r="AQ156" i="3"/>
  <c r="AP156" i="3"/>
  <c r="AO156" i="3"/>
  <c r="AN156" i="3"/>
  <c r="AM156" i="3"/>
  <c r="AL156" i="3"/>
  <c r="AK156" i="3"/>
  <c r="AJ156" i="3"/>
  <c r="AI156" i="3"/>
  <c r="AH156" i="3"/>
  <c r="AG156" i="3"/>
  <c r="AF156" i="3"/>
  <c r="AE156" i="3"/>
  <c r="AD156" i="3"/>
  <c r="AC156" i="3"/>
  <c r="AB156" i="3"/>
  <c r="AA156" i="3"/>
  <c r="Z156" i="3"/>
  <c r="Y156" i="3"/>
  <c r="X156" i="3"/>
  <c r="W156" i="3"/>
  <c r="V156" i="3"/>
  <c r="U156" i="3"/>
  <c r="T156" i="3"/>
  <c r="S156" i="3"/>
  <c r="O156" i="3"/>
  <c r="R156" i="3"/>
  <c r="AU155" i="3"/>
  <c r="AT155" i="3"/>
  <c r="AS155" i="3"/>
  <c r="AR155" i="3"/>
  <c r="AQ155" i="3"/>
  <c r="AP155" i="3"/>
  <c r="AO155" i="3"/>
  <c r="AN155" i="3"/>
  <c r="AM155" i="3"/>
  <c r="AL155" i="3"/>
  <c r="AK155" i="3"/>
  <c r="AJ155" i="3"/>
  <c r="AI155" i="3"/>
  <c r="AH155" i="3"/>
  <c r="AG155" i="3"/>
  <c r="AF155" i="3"/>
  <c r="AE155" i="3"/>
  <c r="AD155" i="3"/>
  <c r="AC155" i="3"/>
  <c r="AB155" i="3"/>
  <c r="AA155" i="3"/>
  <c r="Z155" i="3"/>
  <c r="Y155" i="3"/>
  <c r="X155" i="3"/>
  <c r="W155" i="3"/>
  <c r="V155" i="3"/>
  <c r="U155" i="3"/>
  <c r="T155" i="3"/>
  <c r="S155" i="3"/>
  <c r="O155" i="3"/>
  <c r="R155" i="3"/>
  <c r="AU154" i="3"/>
  <c r="AT154" i="3"/>
  <c r="AS154" i="3"/>
  <c r="AR154" i="3"/>
  <c r="AQ154" i="3"/>
  <c r="AP154" i="3"/>
  <c r="AO154" i="3"/>
  <c r="AN154" i="3"/>
  <c r="AM154" i="3"/>
  <c r="AL154" i="3"/>
  <c r="AK154" i="3"/>
  <c r="AJ154" i="3"/>
  <c r="AI154" i="3"/>
  <c r="AH154" i="3"/>
  <c r="AG154" i="3"/>
  <c r="AF154" i="3"/>
  <c r="AE154" i="3"/>
  <c r="AD154" i="3"/>
  <c r="AC154" i="3"/>
  <c r="AB154" i="3"/>
  <c r="AA154" i="3"/>
  <c r="Z154" i="3"/>
  <c r="Y154" i="3"/>
  <c r="X154" i="3"/>
  <c r="W154" i="3"/>
  <c r="V154" i="3"/>
  <c r="U154" i="3"/>
  <c r="T154" i="3"/>
  <c r="S154" i="3"/>
  <c r="O154" i="3"/>
  <c r="AU153" i="3"/>
  <c r="AT153" i="3"/>
  <c r="AS153" i="3"/>
  <c r="AR153" i="3"/>
  <c r="AQ153" i="3"/>
  <c r="AP153" i="3"/>
  <c r="AO153" i="3"/>
  <c r="AN153" i="3"/>
  <c r="AM153" i="3"/>
  <c r="AL153" i="3"/>
  <c r="AK153" i="3"/>
  <c r="AJ153" i="3"/>
  <c r="AI153" i="3"/>
  <c r="AH153" i="3"/>
  <c r="AG153" i="3"/>
  <c r="AF153" i="3"/>
  <c r="AE153" i="3"/>
  <c r="AD153" i="3"/>
  <c r="AC153" i="3"/>
  <c r="AB153" i="3"/>
  <c r="AA153" i="3"/>
  <c r="Z153" i="3"/>
  <c r="Y153" i="3"/>
  <c r="X153" i="3"/>
  <c r="W153" i="3"/>
  <c r="V153" i="3"/>
  <c r="U153" i="3"/>
  <c r="T153" i="3"/>
  <c r="S153" i="3"/>
  <c r="R153" i="3"/>
  <c r="O153" i="3"/>
  <c r="AU152" i="3"/>
  <c r="AT152" i="3"/>
  <c r="AS152" i="3"/>
  <c r="AR152" i="3"/>
  <c r="AQ152" i="3"/>
  <c r="AP152" i="3"/>
  <c r="AO152" i="3"/>
  <c r="AN152" i="3"/>
  <c r="AM152" i="3"/>
  <c r="AL152" i="3"/>
  <c r="AK152" i="3"/>
  <c r="AJ152" i="3"/>
  <c r="AI152" i="3"/>
  <c r="AH152" i="3"/>
  <c r="AG152" i="3"/>
  <c r="AF152" i="3"/>
  <c r="AE152" i="3"/>
  <c r="AD152" i="3"/>
  <c r="AC152" i="3"/>
  <c r="AB152" i="3"/>
  <c r="AA152" i="3"/>
  <c r="Z152" i="3"/>
  <c r="Y152" i="3"/>
  <c r="X152" i="3"/>
  <c r="W152" i="3"/>
  <c r="V152" i="3"/>
  <c r="U152" i="3"/>
  <c r="T152" i="3"/>
  <c r="S152" i="3"/>
  <c r="R152" i="3"/>
  <c r="O152" i="3"/>
  <c r="AU151" i="3"/>
  <c r="AT151" i="3"/>
  <c r="AS151" i="3"/>
  <c r="AR151" i="3"/>
  <c r="AQ151" i="3"/>
  <c r="AP151" i="3"/>
  <c r="AO151" i="3"/>
  <c r="AN151" i="3"/>
  <c r="AM151" i="3"/>
  <c r="AL151" i="3"/>
  <c r="AK151" i="3"/>
  <c r="AJ151" i="3"/>
  <c r="AI151" i="3"/>
  <c r="AH151" i="3"/>
  <c r="AG151" i="3"/>
  <c r="AF151" i="3"/>
  <c r="AE151" i="3"/>
  <c r="AD151" i="3"/>
  <c r="AC151" i="3"/>
  <c r="AB151" i="3"/>
  <c r="AA151" i="3"/>
  <c r="Z151" i="3"/>
  <c r="Y151" i="3"/>
  <c r="X151" i="3"/>
  <c r="W151" i="3"/>
  <c r="V151" i="3"/>
  <c r="U151" i="3"/>
  <c r="T151" i="3"/>
  <c r="S151" i="3"/>
  <c r="R151" i="3"/>
  <c r="O151" i="3"/>
  <c r="AU150" i="3"/>
  <c r="AT150" i="3"/>
  <c r="AS150" i="3"/>
  <c r="AR150" i="3"/>
  <c r="AQ150" i="3"/>
  <c r="AP150" i="3"/>
  <c r="AO150" i="3"/>
  <c r="AN150" i="3"/>
  <c r="AM150" i="3"/>
  <c r="AL150" i="3"/>
  <c r="AK150" i="3"/>
  <c r="AJ150" i="3"/>
  <c r="AJ166" i="3" s="1"/>
  <c r="AI150" i="3"/>
  <c r="AH150" i="3"/>
  <c r="AG150" i="3"/>
  <c r="AF150" i="3"/>
  <c r="AE150" i="3"/>
  <c r="AD150" i="3"/>
  <c r="AC150" i="3"/>
  <c r="AB150" i="3"/>
  <c r="AA150" i="3"/>
  <c r="Z150" i="3"/>
  <c r="Y150" i="3"/>
  <c r="X150" i="3"/>
  <c r="X166" i="3" s="1"/>
  <c r="W150" i="3"/>
  <c r="V150" i="3"/>
  <c r="U150" i="3"/>
  <c r="T150" i="3"/>
  <c r="S150" i="3"/>
  <c r="S166" i="3" s="1"/>
  <c r="O150" i="3"/>
  <c r="R150" i="3"/>
  <c r="AY148" i="3"/>
  <c r="AX148" i="3"/>
  <c r="AW148" i="3"/>
  <c r="AV148" i="3"/>
  <c r="D125" i="3"/>
  <c r="D124" i="3"/>
  <c r="D108" i="3"/>
  <c r="D106" i="3"/>
  <c r="D104" i="3"/>
  <c r="D105" i="3" s="1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AU83" i="3"/>
  <c r="AT83" i="3"/>
  <c r="AS83" i="3"/>
  <c r="AR83" i="3"/>
  <c r="AQ83" i="3"/>
  <c r="AP83" i="3"/>
  <c r="AO83" i="3"/>
  <c r="AN83" i="3"/>
  <c r="AM83" i="3"/>
  <c r="AL83" i="3"/>
  <c r="AK83" i="3"/>
  <c r="AJ83" i="3"/>
  <c r="AI83" i="3"/>
  <c r="AH83" i="3"/>
  <c r="AG83" i="3"/>
  <c r="AF83" i="3"/>
  <c r="AE83" i="3"/>
  <c r="AD83" i="3"/>
  <c r="AC83" i="3"/>
  <c r="AB83" i="3"/>
  <c r="AA83" i="3"/>
  <c r="Z83" i="3"/>
  <c r="Y83" i="3"/>
  <c r="X83" i="3"/>
  <c r="W83" i="3"/>
  <c r="V83" i="3"/>
  <c r="U83" i="3"/>
  <c r="T83" i="3"/>
  <c r="S83" i="3"/>
  <c r="O83" i="3"/>
  <c r="R83" i="3"/>
  <c r="AU82" i="3"/>
  <c r="AT82" i="3"/>
  <c r="AS82" i="3"/>
  <c r="AR82" i="3"/>
  <c r="AQ82" i="3"/>
  <c r="AP82" i="3"/>
  <c r="AO82" i="3"/>
  <c r="AN82" i="3"/>
  <c r="AM82" i="3"/>
  <c r="AL82" i="3"/>
  <c r="AK82" i="3"/>
  <c r="AJ82" i="3"/>
  <c r="AI82" i="3"/>
  <c r="AH82" i="3"/>
  <c r="AG82" i="3"/>
  <c r="AF82" i="3"/>
  <c r="AE82" i="3"/>
  <c r="AD82" i="3"/>
  <c r="AC82" i="3"/>
  <c r="AB82" i="3"/>
  <c r="AA82" i="3"/>
  <c r="Z82" i="3"/>
  <c r="Y82" i="3"/>
  <c r="X82" i="3"/>
  <c r="W82" i="3"/>
  <c r="V82" i="3"/>
  <c r="U82" i="3"/>
  <c r="T82" i="3"/>
  <c r="S82" i="3"/>
  <c r="O82" i="3"/>
  <c r="R82" i="3"/>
  <c r="D82" i="3"/>
  <c r="AU81" i="3"/>
  <c r="AT81" i="3"/>
  <c r="AS81" i="3"/>
  <c r="AR81" i="3"/>
  <c r="AQ81" i="3"/>
  <c r="AP81" i="3"/>
  <c r="AO81" i="3"/>
  <c r="AN81" i="3"/>
  <c r="AM81" i="3"/>
  <c r="AL81" i="3"/>
  <c r="AK81" i="3"/>
  <c r="AJ81" i="3"/>
  <c r="AI81" i="3"/>
  <c r="AH81" i="3"/>
  <c r="AG81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O81" i="3"/>
  <c r="D81" i="3"/>
  <c r="AU80" i="3"/>
  <c r="AT80" i="3"/>
  <c r="AS80" i="3"/>
  <c r="AR80" i="3"/>
  <c r="AQ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Z80" i="3"/>
  <c r="Y80" i="3"/>
  <c r="X80" i="3"/>
  <c r="W80" i="3"/>
  <c r="V80" i="3"/>
  <c r="U80" i="3"/>
  <c r="T80" i="3"/>
  <c r="S80" i="3"/>
  <c r="O80" i="3"/>
  <c r="D80" i="3"/>
  <c r="AU79" i="3"/>
  <c r="AT79" i="3"/>
  <c r="AS79" i="3"/>
  <c r="AR79" i="3"/>
  <c r="AQ79" i="3"/>
  <c r="AP79" i="3"/>
  <c r="AO79" i="3"/>
  <c r="AN79" i="3"/>
  <c r="AM79" i="3"/>
  <c r="AL79" i="3"/>
  <c r="AK79" i="3"/>
  <c r="AJ79" i="3"/>
  <c r="AI79" i="3"/>
  <c r="AH79" i="3"/>
  <c r="AG79" i="3"/>
  <c r="AF79" i="3"/>
  <c r="AE79" i="3"/>
  <c r="AD79" i="3"/>
  <c r="AC79" i="3"/>
  <c r="AB79" i="3"/>
  <c r="AA79" i="3"/>
  <c r="Z79" i="3"/>
  <c r="Y79" i="3"/>
  <c r="X79" i="3"/>
  <c r="W79" i="3"/>
  <c r="V79" i="3"/>
  <c r="U79" i="3"/>
  <c r="T79" i="3"/>
  <c r="S79" i="3"/>
  <c r="O79" i="3"/>
  <c r="R79" i="3"/>
  <c r="AU78" i="3"/>
  <c r="AT78" i="3"/>
  <c r="AS78" i="3"/>
  <c r="AR78" i="3"/>
  <c r="AQ78" i="3"/>
  <c r="AP78" i="3"/>
  <c r="AO78" i="3"/>
  <c r="AN78" i="3"/>
  <c r="AM78" i="3"/>
  <c r="AL78" i="3"/>
  <c r="AK78" i="3"/>
  <c r="AJ78" i="3"/>
  <c r="AI78" i="3"/>
  <c r="AH78" i="3"/>
  <c r="AG78" i="3"/>
  <c r="AF78" i="3"/>
  <c r="AE78" i="3"/>
  <c r="AD78" i="3"/>
  <c r="AC78" i="3"/>
  <c r="AB78" i="3"/>
  <c r="AA78" i="3"/>
  <c r="Z78" i="3"/>
  <c r="Y78" i="3"/>
  <c r="X78" i="3"/>
  <c r="W78" i="3"/>
  <c r="V78" i="3"/>
  <c r="U78" i="3"/>
  <c r="T78" i="3"/>
  <c r="S78" i="3"/>
  <c r="O78" i="3"/>
  <c r="D78" i="3"/>
  <c r="AU77" i="3"/>
  <c r="AT77" i="3"/>
  <c r="AS77" i="3"/>
  <c r="AR77" i="3"/>
  <c r="AQ77" i="3"/>
  <c r="AP77" i="3"/>
  <c r="AO77" i="3"/>
  <c r="AN77" i="3"/>
  <c r="AM77" i="3"/>
  <c r="AL77" i="3"/>
  <c r="AK77" i="3"/>
  <c r="AJ77" i="3"/>
  <c r="AI77" i="3"/>
  <c r="AH77" i="3"/>
  <c r="AG77" i="3"/>
  <c r="AF77" i="3"/>
  <c r="AE77" i="3"/>
  <c r="AD77" i="3"/>
  <c r="AC77" i="3"/>
  <c r="AB77" i="3"/>
  <c r="AA77" i="3"/>
  <c r="Z77" i="3"/>
  <c r="Y77" i="3"/>
  <c r="X77" i="3"/>
  <c r="W77" i="3"/>
  <c r="V77" i="3"/>
  <c r="U77" i="3"/>
  <c r="T77" i="3"/>
  <c r="S77" i="3"/>
  <c r="O77" i="3"/>
  <c r="R77" i="3"/>
  <c r="AU76" i="3"/>
  <c r="AT76" i="3"/>
  <c r="AS76" i="3"/>
  <c r="AR76" i="3"/>
  <c r="AQ76" i="3"/>
  <c r="AP76" i="3"/>
  <c r="AO76" i="3"/>
  <c r="AN76" i="3"/>
  <c r="AM76" i="3"/>
  <c r="AL76" i="3"/>
  <c r="AK76" i="3"/>
  <c r="AJ76" i="3"/>
  <c r="AI76" i="3"/>
  <c r="AH76" i="3"/>
  <c r="AG76" i="3"/>
  <c r="AF76" i="3"/>
  <c r="AE76" i="3"/>
  <c r="AD76" i="3"/>
  <c r="AC76" i="3"/>
  <c r="AB76" i="3"/>
  <c r="AA76" i="3"/>
  <c r="Z76" i="3"/>
  <c r="Y76" i="3"/>
  <c r="X76" i="3"/>
  <c r="W76" i="3"/>
  <c r="V76" i="3"/>
  <c r="U76" i="3"/>
  <c r="T76" i="3"/>
  <c r="S76" i="3"/>
  <c r="O76" i="3"/>
  <c r="R76" i="3"/>
  <c r="AU75" i="3"/>
  <c r="AT75" i="3"/>
  <c r="AS75" i="3"/>
  <c r="AR75" i="3"/>
  <c r="AQ75" i="3"/>
  <c r="AP75" i="3"/>
  <c r="AO75" i="3"/>
  <c r="AN75" i="3"/>
  <c r="AM75" i="3"/>
  <c r="AL75" i="3"/>
  <c r="AK75" i="3"/>
  <c r="AJ75" i="3"/>
  <c r="AI75" i="3"/>
  <c r="AH75" i="3"/>
  <c r="AG75" i="3"/>
  <c r="AF75" i="3"/>
  <c r="AE75" i="3"/>
  <c r="AD75" i="3"/>
  <c r="AC75" i="3"/>
  <c r="AB75" i="3"/>
  <c r="AA75" i="3"/>
  <c r="Z75" i="3"/>
  <c r="Y75" i="3"/>
  <c r="X75" i="3"/>
  <c r="W75" i="3"/>
  <c r="V75" i="3"/>
  <c r="U75" i="3"/>
  <c r="T75" i="3"/>
  <c r="S75" i="3"/>
  <c r="O75" i="3"/>
  <c r="R75" i="3"/>
  <c r="AU74" i="3"/>
  <c r="AT74" i="3"/>
  <c r="AS74" i="3"/>
  <c r="AR74" i="3"/>
  <c r="AQ74" i="3"/>
  <c r="AP74" i="3"/>
  <c r="AO74" i="3"/>
  <c r="AN74" i="3"/>
  <c r="AM74" i="3"/>
  <c r="AL74" i="3"/>
  <c r="AK74" i="3"/>
  <c r="AJ74" i="3"/>
  <c r="AI74" i="3"/>
  <c r="AH74" i="3"/>
  <c r="AG74" i="3"/>
  <c r="AF74" i="3"/>
  <c r="AE74" i="3"/>
  <c r="AD74" i="3"/>
  <c r="AC74" i="3"/>
  <c r="AB74" i="3"/>
  <c r="AA74" i="3"/>
  <c r="Z74" i="3"/>
  <c r="Y74" i="3"/>
  <c r="X74" i="3"/>
  <c r="W74" i="3"/>
  <c r="V74" i="3"/>
  <c r="U74" i="3"/>
  <c r="T74" i="3"/>
  <c r="S74" i="3"/>
  <c r="O74" i="3"/>
  <c r="R74" i="3"/>
  <c r="AU73" i="3"/>
  <c r="AT73" i="3"/>
  <c r="AS73" i="3"/>
  <c r="AR73" i="3"/>
  <c r="AQ73" i="3"/>
  <c r="AP73" i="3"/>
  <c r="AO73" i="3"/>
  <c r="AN73" i="3"/>
  <c r="AM73" i="3"/>
  <c r="AL73" i="3"/>
  <c r="AK73" i="3"/>
  <c r="AJ73" i="3"/>
  <c r="AI73" i="3"/>
  <c r="AH73" i="3"/>
  <c r="AG73" i="3"/>
  <c r="AF73" i="3"/>
  <c r="AE73" i="3"/>
  <c r="AD73" i="3"/>
  <c r="AC73" i="3"/>
  <c r="AB73" i="3"/>
  <c r="AA73" i="3"/>
  <c r="Z73" i="3"/>
  <c r="Y73" i="3"/>
  <c r="X73" i="3"/>
  <c r="W73" i="3"/>
  <c r="V73" i="3"/>
  <c r="U73" i="3"/>
  <c r="T73" i="3"/>
  <c r="S73" i="3"/>
  <c r="O73" i="3"/>
  <c r="R73" i="3"/>
  <c r="AU72" i="3"/>
  <c r="AT72" i="3"/>
  <c r="AS72" i="3"/>
  <c r="AR72" i="3"/>
  <c r="AQ72" i="3"/>
  <c r="AP72" i="3"/>
  <c r="AO72" i="3"/>
  <c r="AN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Z72" i="3"/>
  <c r="Y72" i="3"/>
  <c r="X72" i="3"/>
  <c r="W72" i="3"/>
  <c r="V72" i="3"/>
  <c r="U72" i="3"/>
  <c r="T72" i="3"/>
  <c r="S72" i="3"/>
  <c r="O72" i="3"/>
  <c r="R72" i="3"/>
  <c r="AY70" i="3"/>
  <c r="AX70" i="3"/>
  <c r="AW70" i="3"/>
  <c r="AV70" i="3"/>
  <c r="AV9" i="2" s="1"/>
  <c r="AU62" i="3"/>
  <c r="AT62" i="3"/>
  <c r="AS62" i="3"/>
  <c r="AR62" i="3"/>
  <c r="AQ62" i="3"/>
  <c r="AP62" i="3"/>
  <c r="AO62" i="3"/>
  <c r="AN62" i="3"/>
  <c r="AM62" i="3"/>
  <c r="AL62" i="3"/>
  <c r="AK62" i="3"/>
  <c r="AJ62" i="3"/>
  <c r="AI62" i="3"/>
  <c r="AH62" i="3"/>
  <c r="AG62" i="3"/>
  <c r="AF62" i="3"/>
  <c r="AE62" i="3"/>
  <c r="AD62" i="3"/>
  <c r="AC62" i="3"/>
  <c r="AB62" i="3"/>
  <c r="AA62" i="3"/>
  <c r="Z62" i="3"/>
  <c r="Y62" i="3"/>
  <c r="X62" i="3"/>
  <c r="W62" i="3"/>
  <c r="V62" i="3"/>
  <c r="U62" i="3"/>
  <c r="T62" i="3"/>
  <c r="S62" i="3"/>
  <c r="R62" i="3"/>
  <c r="O62" i="3"/>
  <c r="AU61" i="3"/>
  <c r="AT61" i="3"/>
  <c r="AS61" i="3"/>
  <c r="AR61" i="3"/>
  <c r="AQ61" i="3"/>
  <c r="AP61" i="3"/>
  <c r="AO61" i="3"/>
  <c r="AN61" i="3"/>
  <c r="AM61" i="3"/>
  <c r="AL61" i="3"/>
  <c r="AK61" i="3"/>
  <c r="AJ61" i="3"/>
  <c r="AI61" i="3"/>
  <c r="AH61" i="3"/>
  <c r="AG61" i="3"/>
  <c r="AF61" i="3"/>
  <c r="AE61" i="3"/>
  <c r="AD61" i="3"/>
  <c r="AC61" i="3"/>
  <c r="AB61" i="3"/>
  <c r="AA61" i="3"/>
  <c r="Z61" i="3"/>
  <c r="Y61" i="3"/>
  <c r="X61" i="3"/>
  <c r="W61" i="3"/>
  <c r="V61" i="3"/>
  <c r="U61" i="3"/>
  <c r="T61" i="3"/>
  <c r="S61" i="3"/>
  <c r="O61" i="3"/>
  <c r="R61" i="3"/>
  <c r="AU60" i="3"/>
  <c r="AT60" i="3"/>
  <c r="AS60" i="3"/>
  <c r="AR60" i="3"/>
  <c r="AQ60" i="3"/>
  <c r="AP60" i="3"/>
  <c r="AO60" i="3"/>
  <c r="AN60" i="3"/>
  <c r="AM60" i="3"/>
  <c r="AL60" i="3"/>
  <c r="AK60" i="3"/>
  <c r="AJ60" i="3"/>
  <c r="AI60" i="3"/>
  <c r="AH60" i="3"/>
  <c r="AG60" i="3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O60" i="3"/>
  <c r="AU59" i="3"/>
  <c r="AT59" i="3"/>
  <c r="AS59" i="3"/>
  <c r="AR59" i="3"/>
  <c r="AQ59" i="3"/>
  <c r="AP59" i="3"/>
  <c r="AO59" i="3"/>
  <c r="AN59" i="3"/>
  <c r="AM59" i="3"/>
  <c r="AL59" i="3"/>
  <c r="AK59" i="3"/>
  <c r="AJ59" i="3"/>
  <c r="AI59" i="3"/>
  <c r="AH59" i="3"/>
  <c r="AG59" i="3"/>
  <c r="AF59" i="3"/>
  <c r="AE59" i="3"/>
  <c r="AD59" i="3"/>
  <c r="AC59" i="3"/>
  <c r="AB59" i="3"/>
  <c r="AA59" i="3"/>
  <c r="Z59" i="3"/>
  <c r="Y59" i="3"/>
  <c r="X59" i="3"/>
  <c r="W59" i="3"/>
  <c r="V59" i="3"/>
  <c r="U59" i="3"/>
  <c r="T59" i="3"/>
  <c r="S59" i="3"/>
  <c r="R59" i="3"/>
  <c r="O59" i="3"/>
  <c r="AU58" i="3"/>
  <c r="AT58" i="3"/>
  <c r="AS58" i="3"/>
  <c r="AR58" i="3"/>
  <c r="AQ58" i="3"/>
  <c r="AP58" i="3"/>
  <c r="AO58" i="3"/>
  <c r="AN58" i="3"/>
  <c r="AM58" i="3"/>
  <c r="AL58" i="3"/>
  <c r="AK58" i="3"/>
  <c r="AJ58" i="3"/>
  <c r="AI58" i="3"/>
  <c r="AH58" i="3"/>
  <c r="AG58" i="3"/>
  <c r="AF58" i="3"/>
  <c r="AE58" i="3"/>
  <c r="AD58" i="3"/>
  <c r="AC58" i="3"/>
  <c r="AB58" i="3"/>
  <c r="AA58" i="3"/>
  <c r="Z58" i="3"/>
  <c r="Y58" i="3"/>
  <c r="X58" i="3"/>
  <c r="W58" i="3"/>
  <c r="V58" i="3"/>
  <c r="U58" i="3"/>
  <c r="T58" i="3"/>
  <c r="S58" i="3"/>
  <c r="O58" i="3"/>
  <c r="R58" i="3"/>
  <c r="AU57" i="3"/>
  <c r="AT57" i="3"/>
  <c r="AS57" i="3"/>
  <c r="AR57" i="3"/>
  <c r="AQ57" i="3"/>
  <c r="AP57" i="3"/>
  <c r="AO57" i="3"/>
  <c r="AN57" i="3"/>
  <c r="AM57" i="3"/>
  <c r="AL57" i="3"/>
  <c r="AK57" i="3"/>
  <c r="AJ57" i="3"/>
  <c r="AI57" i="3"/>
  <c r="AH57" i="3"/>
  <c r="AG57" i="3"/>
  <c r="AF57" i="3"/>
  <c r="AE57" i="3"/>
  <c r="AD57" i="3"/>
  <c r="AC57" i="3"/>
  <c r="AB57" i="3"/>
  <c r="AA57" i="3"/>
  <c r="Z57" i="3"/>
  <c r="Y57" i="3"/>
  <c r="X57" i="3"/>
  <c r="W57" i="3"/>
  <c r="V57" i="3"/>
  <c r="U57" i="3"/>
  <c r="T57" i="3"/>
  <c r="S57" i="3"/>
  <c r="O57" i="3"/>
  <c r="R57" i="3"/>
  <c r="AU56" i="3"/>
  <c r="AT56" i="3"/>
  <c r="AS56" i="3"/>
  <c r="AR56" i="3"/>
  <c r="AQ56" i="3"/>
  <c r="AP56" i="3"/>
  <c r="AO56" i="3"/>
  <c r="AN56" i="3"/>
  <c r="AM56" i="3"/>
  <c r="AL56" i="3"/>
  <c r="AK56" i="3"/>
  <c r="AJ56" i="3"/>
  <c r="AI56" i="3"/>
  <c r="AH56" i="3"/>
  <c r="AG56" i="3"/>
  <c r="AF56" i="3"/>
  <c r="AE56" i="3"/>
  <c r="AD56" i="3"/>
  <c r="AC56" i="3"/>
  <c r="AB56" i="3"/>
  <c r="AA56" i="3"/>
  <c r="Z56" i="3"/>
  <c r="Y56" i="3"/>
  <c r="X56" i="3"/>
  <c r="W56" i="3"/>
  <c r="V56" i="3"/>
  <c r="U56" i="3"/>
  <c r="T56" i="3"/>
  <c r="S56" i="3"/>
  <c r="O56" i="3"/>
  <c r="R56" i="3"/>
  <c r="AU55" i="3"/>
  <c r="AT55" i="3"/>
  <c r="AS55" i="3"/>
  <c r="AR55" i="3"/>
  <c r="AQ55" i="3"/>
  <c r="AP55" i="3"/>
  <c r="AO55" i="3"/>
  <c r="AN55" i="3"/>
  <c r="AM55" i="3"/>
  <c r="AL55" i="3"/>
  <c r="AK55" i="3"/>
  <c r="AJ55" i="3"/>
  <c r="AI55" i="3"/>
  <c r="AH55" i="3"/>
  <c r="AG55" i="3"/>
  <c r="AF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R55" i="3"/>
  <c r="O55" i="3"/>
  <c r="AU54" i="3"/>
  <c r="AU70" i="3" s="1"/>
  <c r="AU9" i="2" s="1"/>
  <c r="AT54" i="3"/>
  <c r="AS54" i="3"/>
  <c r="AR54" i="3"/>
  <c r="AQ54" i="3"/>
  <c r="AP54" i="3"/>
  <c r="AO54" i="3"/>
  <c r="AN54" i="3"/>
  <c r="AM54" i="3"/>
  <c r="AL54" i="3"/>
  <c r="AK54" i="3"/>
  <c r="AJ54" i="3"/>
  <c r="AI54" i="3"/>
  <c r="AI70" i="3" s="1"/>
  <c r="AI9" i="2" s="1"/>
  <c r="AH54" i="3"/>
  <c r="AG54" i="3"/>
  <c r="AF54" i="3"/>
  <c r="AE54" i="3"/>
  <c r="AD54" i="3"/>
  <c r="AC54" i="3"/>
  <c r="AB54" i="3"/>
  <c r="AA54" i="3"/>
  <c r="Z54" i="3"/>
  <c r="Y54" i="3"/>
  <c r="X54" i="3"/>
  <c r="W54" i="3"/>
  <c r="V54" i="3"/>
  <c r="U54" i="3"/>
  <c r="T54" i="3"/>
  <c r="S54" i="3"/>
  <c r="O54" i="3"/>
  <c r="R54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I53" i="3"/>
  <c r="AH53" i="3"/>
  <c r="AG53" i="3"/>
  <c r="AF53" i="3"/>
  <c r="AE53" i="3"/>
  <c r="AD53" i="3"/>
  <c r="AC53" i="3"/>
  <c r="AB53" i="3"/>
  <c r="AA53" i="3"/>
  <c r="Z53" i="3"/>
  <c r="Y53" i="3"/>
  <c r="X53" i="3"/>
  <c r="W53" i="3"/>
  <c r="V53" i="3"/>
  <c r="U53" i="3"/>
  <c r="T53" i="3"/>
  <c r="S53" i="3"/>
  <c r="O53" i="3"/>
  <c r="R53" i="3"/>
  <c r="AU52" i="3"/>
  <c r="AT52" i="3"/>
  <c r="AS52" i="3"/>
  <c r="AR52" i="3"/>
  <c r="AQ52" i="3"/>
  <c r="AP52" i="3"/>
  <c r="AO52" i="3"/>
  <c r="AN52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O52" i="3"/>
  <c r="AU51" i="3"/>
  <c r="AT51" i="3"/>
  <c r="AS51" i="3"/>
  <c r="AR51" i="3"/>
  <c r="AR70" i="3" s="1"/>
  <c r="AR9" i="2" s="1"/>
  <c r="AQ51" i="3"/>
  <c r="AP51" i="3"/>
  <c r="AO51" i="3"/>
  <c r="AN51" i="3"/>
  <c r="AM51" i="3"/>
  <c r="AL51" i="3"/>
  <c r="AK51" i="3"/>
  <c r="AJ51" i="3"/>
  <c r="AI51" i="3"/>
  <c r="AH51" i="3"/>
  <c r="AG51" i="3"/>
  <c r="AF51" i="3"/>
  <c r="AE51" i="3"/>
  <c r="AD51" i="3"/>
  <c r="AC51" i="3"/>
  <c r="AB51" i="3"/>
  <c r="AA51" i="3"/>
  <c r="Z51" i="3"/>
  <c r="Y51" i="3"/>
  <c r="X51" i="3"/>
  <c r="W51" i="3"/>
  <c r="V51" i="3"/>
  <c r="U51" i="3"/>
  <c r="T51" i="3"/>
  <c r="S51" i="3"/>
  <c r="R51" i="3"/>
  <c r="O51" i="3"/>
  <c r="AU50" i="3"/>
  <c r="AT50" i="3"/>
  <c r="AS50" i="3"/>
  <c r="AR50" i="3"/>
  <c r="AQ50" i="3"/>
  <c r="AP50" i="3"/>
  <c r="AO50" i="3"/>
  <c r="AN50" i="3"/>
  <c r="AM50" i="3"/>
  <c r="AL50" i="3"/>
  <c r="AK50" i="3"/>
  <c r="AJ50" i="3"/>
  <c r="AI50" i="3"/>
  <c r="AH50" i="3"/>
  <c r="AG50" i="3"/>
  <c r="AF50" i="3"/>
  <c r="AF70" i="3" s="1"/>
  <c r="AF9" i="2" s="1"/>
  <c r="AE50" i="3"/>
  <c r="AD50" i="3"/>
  <c r="AC50" i="3"/>
  <c r="AB50" i="3"/>
  <c r="AA50" i="3"/>
  <c r="Z50" i="3"/>
  <c r="Y50" i="3"/>
  <c r="X50" i="3"/>
  <c r="W50" i="3"/>
  <c r="W70" i="3" s="1"/>
  <c r="W9" i="2" s="1"/>
  <c r="V50" i="3"/>
  <c r="U50" i="3"/>
  <c r="T50" i="3"/>
  <c r="T70" i="3" s="1"/>
  <c r="T9" i="2" s="1"/>
  <c r="S50" i="3"/>
  <c r="R50" i="3"/>
  <c r="O50" i="3"/>
  <c r="AY48" i="3"/>
  <c r="AX48" i="3"/>
  <c r="AW48" i="3"/>
  <c r="AV48" i="3"/>
  <c r="AU47" i="3"/>
  <c r="AT47" i="3"/>
  <c r="AS47" i="3"/>
  <c r="AR47" i="3"/>
  <c r="AQ47" i="3"/>
  <c r="AP47" i="3"/>
  <c r="AO47" i="3"/>
  <c r="AN47" i="3"/>
  <c r="AM47" i="3"/>
  <c r="AL47" i="3"/>
  <c r="AK47" i="3"/>
  <c r="AJ47" i="3"/>
  <c r="AI47" i="3"/>
  <c r="AH47" i="3"/>
  <c r="AG47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O47" i="3"/>
  <c r="B47" i="3"/>
  <c r="AU46" i="3"/>
  <c r="AT46" i="3"/>
  <c r="AS46" i="3"/>
  <c r="AR46" i="3"/>
  <c r="AQ46" i="3"/>
  <c r="AP46" i="3"/>
  <c r="AO46" i="3"/>
  <c r="AN46" i="3"/>
  <c r="AM46" i="3"/>
  <c r="AL46" i="3"/>
  <c r="AK46" i="3"/>
  <c r="AJ46" i="3"/>
  <c r="AI46" i="3"/>
  <c r="AH46" i="3"/>
  <c r="AG46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O46" i="3"/>
  <c r="R46" i="3"/>
  <c r="D46" i="3"/>
  <c r="AU45" i="3"/>
  <c r="AT45" i="3"/>
  <c r="AS45" i="3"/>
  <c r="AR45" i="3"/>
  <c r="AQ45" i="3"/>
  <c r="AP45" i="3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O45" i="3"/>
  <c r="D45" i="3"/>
  <c r="AU44" i="3"/>
  <c r="AT44" i="3"/>
  <c r="AS44" i="3"/>
  <c r="AR44" i="3"/>
  <c r="AQ44" i="3"/>
  <c r="AP44" i="3"/>
  <c r="AO44" i="3"/>
  <c r="AN44" i="3"/>
  <c r="AM44" i="3"/>
  <c r="AL44" i="3"/>
  <c r="AK44" i="3"/>
  <c r="AJ44" i="3"/>
  <c r="AI44" i="3"/>
  <c r="AH44" i="3"/>
  <c r="AG44" i="3"/>
  <c r="AF44" i="3"/>
  <c r="AE44" i="3"/>
  <c r="AD44" i="3"/>
  <c r="AC44" i="3"/>
  <c r="AB44" i="3"/>
  <c r="AA44" i="3"/>
  <c r="Z44" i="3"/>
  <c r="Y44" i="3"/>
  <c r="X44" i="3"/>
  <c r="W44" i="3"/>
  <c r="V44" i="3"/>
  <c r="U44" i="3"/>
  <c r="T44" i="3"/>
  <c r="S44" i="3"/>
  <c r="O44" i="3"/>
  <c r="R44" i="3"/>
  <c r="D44" i="3"/>
  <c r="AU43" i="3"/>
  <c r="AT43" i="3"/>
  <c r="AS43" i="3"/>
  <c r="AR43" i="3"/>
  <c r="AQ43" i="3"/>
  <c r="AP43" i="3"/>
  <c r="AO43" i="3"/>
  <c r="AN43" i="3"/>
  <c r="AM43" i="3"/>
  <c r="AL43" i="3"/>
  <c r="AK43" i="3"/>
  <c r="AJ43" i="3"/>
  <c r="AI43" i="3"/>
  <c r="AH43" i="3"/>
  <c r="AG43" i="3"/>
  <c r="AF43" i="3"/>
  <c r="AE43" i="3"/>
  <c r="AD43" i="3"/>
  <c r="AC43" i="3"/>
  <c r="AB43" i="3"/>
  <c r="AA43" i="3"/>
  <c r="Z43" i="3"/>
  <c r="Y43" i="3"/>
  <c r="X43" i="3"/>
  <c r="W43" i="3"/>
  <c r="V43" i="3"/>
  <c r="U43" i="3"/>
  <c r="T43" i="3"/>
  <c r="S43" i="3"/>
  <c r="O43" i="3"/>
  <c r="R43" i="3"/>
  <c r="D43" i="3"/>
  <c r="AU42" i="3"/>
  <c r="AT42" i="3"/>
  <c r="AS42" i="3"/>
  <c r="AR42" i="3"/>
  <c r="AQ42" i="3"/>
  <c r="AP42" i="3"/>
  <c r="AO42" i="3"/>
  <c r="AN42" i="3"/>
  <c r="AM42" i="3"/>
  <c r="AL42" i="3"/>
  <c r="AK42" i="3"/>
  <c r="AJ42" i="3"/>
  <c r="AI42" i="3"/>
  <c r="AH42" i="3"/>
  <c r="AG42" i="3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O42" i="3"/>
  <c r="D42" i="3"/>
  <c r="AU41" i="3"/>
  <c r="AT41" i="3"/>
  <c r="AS41" i="3"/>
  <c r="AR41" i="3"/>
  <c r="AQ41" i="3"/>
  <c r="AP41" i="3"/>
  <c r="AO41" i="3"/>
  <c r="AN41" i="3"/>
  <c r="AM41" i="3"/>
  <c r="AL41" i="3"/>
  <c r="AK41" i="3"/>
  <c r="AJ41" i="3"/>
  <c r="AI41" i="3"/>
  <c r="AH41" i="3"/>
  <c r="AG41" i="3"/>
  <c r="AF41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O41" i="3"/>
  <c r="R41" i="3"/>
  <c r="D41" i="3"/>
  <c r="AU40" i="3"/>
  <c r="AT40" i="3"/>
  <c r="AS40" i="3"/>
  <c r="AR40" i="3"/>
  <c r="AQ40" i="3"/>
  <c r="AP40" i="3"/>
  <c r="AO40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O40" i="3"/>
  <c r="D40" i="3"/>
  <c r="AU39" i="3"/>
  <c r="AT39" i="3"/>
  <c r="AS39" i="3"/>
  <c r="AR39" i="3"/>
  <c r="AQ39" i="3"/>
  <c r="AP39" i="3"/>
  <c r="AO39" i="3"/>
  <c r="AN39" i="3"/>
  <c r="AM39" i="3"/>
  <c r="AL39" i="3"/>
  <c r="AK39" i="3"/>
  <c r="AJ39" i="3"/>
  <c r="AI39" i="3"/>
  <c r="AH39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O39" i="3"/>
  <c r="D39" i="3"/>
  <c r="AU38" i="3"/>
  <c r="AT38" i="3"/>
  <c r="AS38" i="3"/>
  <c r="AR38" i="3"/>
  <c r="AQ38" i="3"/>
  <c r="AP38" i="3"/>
  <c r="AO38" i="3"/>
  <c r="AN38" i="3"/>
  <c r="AM38" i="3"/>
  <c r="AL38" i="3"/>
  <c r="AK38" i="3"/>
  <c r="AJ38" i="3"/>
  <c r="AI38" i="3"/>
  <c r="AH38" i="3"/>
  <c r="AG38" i="3"/>
  <c r="AF38" i="3"/>
  <c r="AE38" i="3"/>
  <c r="AD38" i="3"/>
  <c r="AC38" i="3"/>
  <c r="AB38" i="3"/>
  <c r="AA38" i="3"/>
  <c r="Z38" i="3"/>
  <c r="Y38" i="3"/>
  <c r="X38" i="3"/>
  <c r="W38" i="3"/>
  <c r="V38" i="3"/>
  <c r="U38" i="3"/>
  <c r="T38" i="3"/>
  <c r="S38" i="3"/>
  <c r="R38" i="3"/>
  <c r="O38" i="3"/>
  <c r="B38" i="3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O37" i="3"/>
  <c r="D37" i="3"/>
  <c r="AU36" i="3"/>
  <c r="AT36" i="3"/>
  <c r="AS36" i="3"/>
  <c r="AR36" i="3"/>
  <c r="AQ36" i="3"/>
  <c r="AP36" i="3"/>
  <c r="AO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O36" i="3"/>
  <c r="R36" i="3"/>
  <c r="D36" i="3"/>
  <c r="AU35" i="3"/>
  <c r="AT35" i="3"/>
  <c r="AS35" i="3"/>
  <c r="AR35" i="3"/>
  <c r="AQ35" i="3"/>
  <c r="AP35" i="3"/>
  <c r="AO35" i="3"/>
  <c r="AN35" i="3"/>
  <c r="AM35" i="3"/>
  <c r="AL35" i="3"/>
  <c r="AK35" i="3"/>
  <c r="AJ35" i="3"/>
  <c r="AI35" i="3"/>
  <c r="AH35" i="3"/>
  <c r="AG35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O35" i="3"/>
  <c r="D35" i="3"/>
  <c r="AU34" i="3"/>
  <c r="AT34" i="3"/>
  <c r="AS34" i="3"/>
  <c r="AR34" i="3"/>
  <c r="AQ34" i="3"/>
  <c r="AP34" i="3"/>
  <c r="AO34" i="3"/>
  <c r="AN34" i="3"/>
  <c r="AM34" i="3"/>
  <c r="AL34" i="3"/>
  <c r="AK34" i="3"/>
  <c r="AJ34" i="3"/>
  <c r="AI34" i="3"/>
  <c r="AH34" i="3"/>
  <c r="AG34" i="3"/>
  <c r="AF34" i="3"/>
  <c r="AE34" i="3"/>
  <c r="AD34" i="3"/>
  <c r="AC34" i="3"/>
  <c r="AB34" i="3"/>
  <c r="AA34" i="3"/>
  <c r="Z34" i="3"/>
  <c r="Y34" i="3"/>
  <c r="X34" i="3"/>
  <c r="W34" i="3"/>
  <c r="V34" i="3"/>
  <c r="U34" i="3"/>
  <c r="T34" i="3"/>
  <c r="S34" i="3"/>
  <c r="O34" i="3"/>
  <c r="R34" i="3"/>
  <c r="D34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AH33" i="3"/>
  <c r="AG33" i="3"/>
  <c r="AF33" i="3"/>
  <c r="AE33" i="3"/>
  <c r="AD33" i="3"/>
  <c r="AC33" i="3"/>
  <c r="AB33" i="3"/>
  <c r="AA33" i="3"/>
  <c r="Z33" i="3"/>
  <c r="Y33" i="3"/>
  <c r="X33" i="3"/>
  <c r="W33" i="3"/>
  <c r="V33" i="3"/>
  <c r="U33" i="3"/>
  <c r="T33" i="3"/>
  <c r="S33" i="3"/>
  <c r="O33" i="3"/>
  <c r="R33" i="3"/>
  <c r="D33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H32" i="3"/>
  <c r="AG32" i="3"/>
  <c r="AF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O32" i="3"/>
  <c r="D32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AH31" i="3"/>
  <c r="AG31" i="3"/>
  <c r="AF31" i="3"/>
  <c r="AE31" i="3"/>
  <c r="AD31" i="3"/>
  <c r="AC31" i="3"/>
  <c r="AB31" i="3"/>
  <c r="AA31" i="3"/>
  <c r="Z31" i="3"/>
  <c r="Y31" i="3"/>
  <c r="X31" i="3"/>
  <c r="W31" i="3"/>
  <c r="V31" i="3"/>
  <c r="U31" i="3"/>
  <c r="T31" i="3"/>
  <c r="S31" i="3"/>
  <c r="O31" i="3"/>
  <c r="R31" i="3"/>
  <c r="AU30" i="3"/>
  <c r="AU12" i="2" s="1"/>
  <c r="AT30" i="3"/>
  <c r="AT12" i="2" s="1"/>
  <c r="AS30" i="3"/>
  <c r="AS12" i="2" s="1"/>
  <c r="AR30" i="3"/>
  <c r="AQ30" i="3"/>
  <c r="AQ12" i="2" s="1"/>
  <c r="AP30" i="3"/>
  <c r="AO30" i="3"/>
  <c r="AO12" i="2" s="1"/>
  <c r="AN30" i="3"/>
  <c r="AM30" i="3"/>
  <c r="AL30" i="3"/>
  <c r="AK30" i="3"/>
  <c r="AJ30" i="3"/>
  <c r="AJ12" i="2" s="1"/>
  <c r="AI30" i="3"/>
  <c r="AI12" i="2" s="1"/>
  <c r="AH30" i="3"/>
  <c r="AH12" i="2" s="1"/>
  <c r="AG30" i="3"/>
  <c r="AG12" i="2" s="1"/>
  <c r="AF30" i="3"/>
  <c r="AE30" i="3"/>
  <c r="AE12" i="2" s="1"/>
  <c r="AD30" i="3"/>
  <c r="AC30" i="3"/>
  <c r="AC12" i="2" s="1"/>
  <c r="AB30" i="3"/>
  <c r="AA30" i="3"/>
  <c r="Z30" i="3"/>
  <c r="Y30" i="3"/>
  <c r="X30" i="3"/>
  <c r="W30" i="3"/>
  <c r="W12" i="2" s="1"/>
  <c r="V30" i="3"/>
  <c r="V12" i="2" s="1"/>
  <c r="U30" i="3"/>
  <c r="U12" i="2" s="1"/>
  <c r="T30" i="3"/>
  <c r="S30" i="3"/>
  <c r="O30" i="3"/>
  <c r="R30" i="3"/>
  <c r="D30" i="3"/>
  <c r="AU29" i="3"/>
  <c r="AT29" i="3"/>
  <c r="AS29" i="3"/>
  <c r="AR29" i="3"/>
  <c r="AQ29" i="3"/>
  <c r="AP29" i="3"/>
  <c r="AO29" i="3"/>
  <c r="AN29" i="3"/>
  <c r="AM29" i="3"/>
  <c r="AL29" i="3"/>
  <c r="AK29" i="3"/>
  <c r="AJ29" i="3"/>
  <c r="AI29" i="3"/>
  <c r="AH29" i="3"/>
  <c r="AG29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O29" i="3"/>
  <c r="D29" i="3"/>
  <c r="AU28" i="3"/>
  <c r="AT28" i="3"/>
  <c r="AS28" i="3"/>
  <c r="AR28" i="3"/>
  <c r="AQ28" i="3"/>
  <c r="AP28" i="3"/>
  <c r="AO28" i="3"/>
  <c r="AN28" i="3"/>
  <c r="AM28" i="3"/>
  <c r="AL28" i="3"/>
  <c r="AK28" i="3"/>
  <c r="AK48" i="3" s="1"/>
  <c r="AK8" i="2" s="1"/>
  <c r="AJ28" i="3"/>
  <c r="AI28" i="3"/>
  <c r="AH28" i="3"/>
  <c r="AG28" i="3"/>
  <c r="AF28" i="3"/>
  <c r="AE28" i="3"/>
  <c r="AD28" i="3"/>
  <c r="AC28" i="3"/>
  <c r="AB28" i="3"/>
  <c r="AA28" i="3"/>
  <c r="Z28" i="3"/>
  <c r="Y28" i="3"/>
  <c r="Y48" i="3" s="1"/>
  <c r="Y8" i="2" s="1"/>
  <c r="X28" i="3"/>
  <c r="W28" i="3"/>
  <c r="V28" i="3"/>
  <c r="U28" i="3"/>
  <c r="T28" i="3"/>
  <c r="S28" i="3"/>
  <c r="O28" i="3"/>
  <c r="D28" i="3"/>
  <c r="AY26" i="3"/>
  <c r="AX26" i="3"/>
  <c r="AW26" i="3"/>
  <c r="AV26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O12" i="3"/>
  <c r="B12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O11" i="3"/>
  <c r="D11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O10" i="3"/>
  <c r="D10" i="3"/>
  <c r="R10" i="3" s="1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O9" i="3"/>
  <c r="R9" i="3"/>
  <c r="D9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O8" i="3"/>
  <c r="I7" i="2"/>
  <c r="J7" i="2" s="1"/>
  <c r="D8" i="3"/>
  <c r="AU7" i="3"/>
  <c r="AT7" i="3"/>
  <c r="AS7" i="3"/>
  <c r="AR7" i="3"/>
  <c r="AQ7" i="3"/>
  <c r="AP7" i="3"/>
  <c r="AP26" i="3" s="1"/>
  <c r="AP7" i="2" s="1"/>
  <c r="AO7" i="3"/>
  <c r="AN7" i="3"/>
  <c r="AM7" i="3"/>
  <c r="AL7" i="3"/>
  <c r="AK7" i="3"/>
  <c r="AJ7" i="3"/>
  <c r="AI7" i="3"/>
  <c r="AH7" i="3"/>
  <c r="AG7" i="3"/>
  <c r="AF7" i="3"/>
  <c r="AE7" i="3"/>
  <c r="AD7" i="3"/>
  <c r="AD26" i="3" s="1"/>
  <c r="AD7" i="2" s="1"/>
  <c r="AC7" i="3"/>
  <c r="AB7" i="3"/>
  <c r="AA7" i="3"/>
  <c r="Z7" i="3"/>
  <c r="Y7" i="3"/>
  <c r="X7" i="3"/>
  <c r="W7" i="3"/>
  <c r="V7" i="3"/>
  <c r="U7" i="3"/>
  <c r="T7" i="3"/>
  <c r="S7" i="3"/>
  <c r="R7" i="3"/>
  <c r="O7" i="3"/>
  <c r="D7" i="3"/>
  <c r="AU6" i="3"/>
  <c r="AT6" i="3"/>
  <c r="AS6" i="3"/>
  <c r="AR6" i="3"/>
  <c r="AQ6" i="3"/>
  <c r="AP6" i="3"/>
  <c r="AO6" i="3"/>
  <c r="AN6" i="3"/>
  <c r="AM6" i="3"/>
  <c r="AL6" i="3"/>
  <c r="AK6" i="3"/>
  <c r="AJ6" i="3"/>
  <c r="AI6" i="3"/>
  <c r="AH6" i="3"/>
  <c r="AG6" i="3"/>
  <c r="AG26" i="3" s="1"/>
  <c r="AG7" i="2" s="1"/>
  <c r="AF6" i="3"/>
  <c r="AF26" i="3" s="1"/>
  <c r="AF7" i="2" s="1"/>
  <c r="AE6" i="3"/>
  <c r="AD6" i="3"/>
  <c r="AC6" i="3"/>
  <c r="AB6" i="3"/>
  <c r="AB26" i="3" s="1"/>
  <c r="AB7" i="2" s="1"/>
  <c r="AA6" i="3"/>
  <c r="Z6" i="3"/>
  <c r="Y6" i="3"/>
  <c r="X6" i="3"/>
  <c r="W6" i="3"/>
  <c r="V6" i="3"/>
  <c r="U6" i="3"/>
  <c r="T6" i="3"/>
  <c r="S6" i="3"/>
  <c r="O6" i="3"/>
  <c r="R6" i="3"/>
  <c r="D6" i="3"/>
  <c r="AV12" i="2"/>
  <c r="AR12" i="2"/>
  <c r="AP12" i="2"/>
  <c r="AN12" i="2"/>
  <c r="AM12" i="2"/>
  <c r="AL12" i="2"/>
  <c r="AK12" i="2"/>
  <c r="AF12" i="2"/>
  <c r="AD12" i="2"/>
  <c r="AB12" i="2"/>
  <c r="AA12" i="2"/>
  <c r="Z12" i="2"/>
  <c r="Y12" i="2"/>
  <c r="X12" i="2"/>
  <c r="T12" i="2"/>
  <c r="S12" i="2"/>
  <c r="R12" i="2"/>
  <c r="J12" i="2"/>
  <c r="I11" i="2" s="1"/>
  <c r="J11" i="2" s="1"/>
  <c r="I12" i="2"/>
  <c r="G12" i="2"/>
  <c r="H12" i="2" s="1"/>
  <c r="G11" i="2" s="1"/>
  <c r="H11" i="2" s="1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J10" i="2"/>
  <c r="I10" i="2"/>
  <c r="AV8" i="2"/>
  <c r="AV7" i="2"/>
  <c r="Z166" i="3" l="1"/>
  <c r="AQ166" i="3"/>
  <c r="AA166" i="3"/>
  <c r="AM166" i="3"/>
  <c r="AB166" i="3"/>
  <c r="AN166" i="3"/>
  <c r="AL166" i="3"/>
  <c r="AO166" i="3"/>
  <c r="Y166" i="3"/>
  <c r="AC166" i="3"/>
  <c r="AK166" i="3"/>
  <c r="AE166" i="3"/>
  <c r="V166" i="3"/>
  <c r="AH166" i="3"/>
  <c r="AT166" i="3"/>
  <c r="AA148" i="3"/>
  <c r="AD148" i="3"/>
  <c r="AM148" i="3"/>
  <c r="AB148" i="3"/>
  <c r="AN148" i="3"/>
  <c r="AG148" i="3"/>
  <c r="AR148" i="3"/>
  <c r="X148" i="3"/>
  <c r="AS148" i="3"/>
  <c r="T148" i="3"/>
  <c r="AJ148" i="3"/>
  <c r="AP148" i="3"/>
  <c r="U148" i="3"/>
  <c r="AF148" i="3"/>
  <c r="S148" i="3"/>
  <c r="AE148" i="3"/>
  <c r="AQ148" i="3"/>
  <c r="AC70" i="3"/>
  <c r="AC9" i="2" s="1"/>
  <c r="U70" i="3"/>
  <c r="U9" i="2" s="1"/>
  <c r="AG70" i="3"/>
  <c r="AG9" i="2" s="1"/>
  <c r="S70" i="3"/>
  <c r="S9" i="2" s="1"/>
  <c r="AO70" i="3"/>
  <c r="AO9" i="2" s="1"/>
  <c r="AE70" i="3"/>
  <c r="AE9" i="2" s="1"/>
  <c r="AA70" i="3"/>
  <c r="AA9" i="2" s="1"/>
  <c r="AS70" i="3"/>
  <c r="AS9" i="2" s="1"/>
  <c r="AQ70" i="3"/>
  <c r="AQ9" i="2" s="1"/>
  <c r="AM70" i="3"/>
  <c r="AM9" i="2" s="1"/>
  <c r="Z70" i="3"/>
  <c r="Z9" i="2" s="1"/>
  <c r="AL70" i="3"/>
  <c r="AL9" i="2" s="1"/>
  <c r="W48" i="3"/>
  <c r="W8" i="2" s="1"/>
  <c r="AI48" i="3"/>
  <c r="AI8" i="2" s="1"/>
  <c r="AU48" i="3"/>
  <c r="AU8" i="2" s="1"/>
  <c r="AB48" i="3"/>
  <c r="AB8" i="2" s="1"/>
  <c r="AN48" i="3"/>
  <c r="AN8" i="2" s="1"/>
  <c r="AL48" i="3"/>
  <c r="AL8" i="2" s="1"/>
  <c r="AR48" i="3"/>
  <c r="AR8" i="2" s="1"/>
  <c r="AQ48" i="3"/>
  <c r="AQ8" i="2" s="1"/>
  <c r="S48" i="3"/>
  <c r="S8" i="2" s="1"/>
  <c r="AE48" i="3"/>
  <c r="AE8" i="2" s="1"/>
  <c r="T48" i="3"/>
  <c r="T8" i="2" s="1"/>
  <c r="AF48" i="3"/>
  <c r="AF8" i="2" s="1"/>
  <c r="U48" i="3"/>
  <c r="U8" i="2" s="1"/>
  <c r="AG48" i="3"/>
  <c r="AG8" i="2" s="1"/>
  <c r="AS48" i="3"/>
  <c r="AS8" i="2" s="1"/>
  <c r="Z48" i="3"/>
  <c r="Z8" i="2" s="1"/>
  <c r="AL26" i="3"/>
  <c r="AL7" i="2" s="1"/>
  <c r="AA26" i="3"/>
  <c r="AA7" i="2" s="1"/>
  <c r="AM26" i="3"/>
  <c r="AM7" i="2" s="1"/>
  <c r="AK26" i="3"/>
  <c r="AK7" i="2" s="1"/>
  <c r="Z26" i="3"/>
  <c r="Z7" i="2" s="1"/>
  <c r="AE26" i="3"/>
  <c r="AE7" i="2" s="1"/>
  <c r="S26" i="3"/>
  <c r="S7" i="2" s="1"/>
  <c r="AR26" i="3"/>
  <c r="AR7" i="2" s="1"/>
  <c r="AS26" i="3"/>
  <c r="AS7" i="2" s="1"/>
  <c r="Y26" i="3"/>
  <c r="Y7" i="2" s="1"/>
  <c r="AQ26" i="3"/>
  <c r="AQ7" i="2" s="1"/>
  <c r="T26" i="3"/>
  <c r="T7" i="2" s="1"/>
  <c r="U26" i="3"/>
  <c r="U7" i="2" s="1"/>
  <c r="AN26" i="3"/>
  <c r="AN7" i="2" s="1"/>
  <c r="AC26" i="3"/>
  <c r="AC7" i="2" s="1"/>
  <c r="AO26" i="3"/>
  <c r="AO7" i="2" s="1"/>
  <c r="R78" i="3"/>
  <c r="V48" i="3"/>
  <c r="V8" i="2" s="1"/>
  <c r="AH48" i="3"/>
  <c r="AH8" i="2" s="1"/>
  <c r="AT48" i="3"/>
  <c r="AT8" i="2" s="1"/>
  <c r="R70" i="3"/>
  <c r="R9" i="2" s="1"/>
  <c r="AD70" i="3"/>
  <c r="AD9" i="2" s="1"/>
  <c r="AP70" i="3"/>
  <c r="AP9" i="2" s="1"/>
  <c r="AC148" i="3"/>
  <c r="AO148" i="3"/>
  <c r="W166" i="3"/>
  <c r="AI166" i="3"/>
  <c r="AU166" i="3"/>
  <c r="AJ48" i="3"/>
  <c r="AJ8" i="2" s="1"/>
  <c r="J148" i="3"/>
  <c r="AH26" i="3"/>
  <c r="AH7" i="2" s="1"/>
  <c r="R8" i="3"/>
  <c r="R26" i="3" s="1"/>
  <c r="R7" i="2" s="1"/>
  <c r="V70" i="3"/>
  <c r="V9" i="2" s="1"/>
  <c r="AH70" i="3"/>
  <c r="AH9" i="2" s="1"/>
  <c r="AT70" i="3"/>
  <c r="AT9" i="2" s="1"/>
  <c r="V148" i="3"/>
  <c r="AH148" i="3"/>
  <c r="AT148" i="3"/>
  <c r="X48" i="3"/>
  <c r="X8" i="2" s="1"/>
  <c r="V26" i="3"/>
  <c r="V7" i="2" s="1"/>
  <c r="W26" i="3"/>
  <c r="W7" i="2" s="1"/>
  <c r="AI26" i="3"/>
  <c r="AI7" i="2" s="1"/>
  <c r="AU26" i="3"/>
  <c r="AU7" i="2" s="1"/>
  <c r="AA48" i="3"/>
  <c r="AA8" i="2" s="1"/>
  <c r="AM48" i="3"/>
  <c r="AM8" i="2" s="1"/>
  <c r="AT26" i="3"/>
  <c r="AT7" i="2" s="1"/>
  <c r="X26" i="3"/>
  <c r="X7" i="2" s="1"/>
  <c r="AJ26" i="3"/>
  <c r="AJ7" i="2" s="1"/>
  <c r="R29" i="3"/>
  <c r="X70" i="3"/>
  <c r="X9" i="2" s="1"/>
  <c r="AJ70" i="3"/>
  <c r="AJ9" i="2" s="1"/>
  <c r="W148" i="3"/>
  <c r="AI148" i="3"/>
  <c r="AU148" i="3"/>
  <c r="AC48" i="3"/>
  <c r="AC8" i="2" s="1"/>
  <c r="AO48" i="3"/>
  <c r="AO8" i="2" s="1"/>
  <c r="R37" i="3"/>
  <c r="Y70" i="3"/>
  <c r="Y9" i="2" s="1"/>
  <c r="AK70" i="3"/>
  <c r="AK9" i="2" s="1"/>
  <c r="AD166" i="3"/>
  <c r="AP166" i="3"/>
  <c r="AD48" i="3"/>
  <c r="AD8" i="2" s="1"/>
  <c r="AP48" i="3"/>
  <c r="AP8" i="2" s="1"/>
  <c r="Y148" i="3"/>
  <c r="AK148" i="3"/>
  <c r="H70" i="3"/>
  <c r="G9" i="2" s="1"/>
  <c r="H9" i="2" s="1"/>
  <c r="Z148" i="3"/>
  <c r="AL148" i="3"/>
  <c r="T166" i="3"/>
  <c r="AF166" i="3"/>
  <c r="AR166" i="3"/>
  <c r="R154" i="3"/>
  <c r="R158" i="3"/>
  <c r="J70" i="3"/>
  <c r="I9" i="2" s="1"/>
  <c r="J9" i="2" s="1"/>
  <c r="I6" i="2" s="1"/>
  <c r="J6" i="2" s="1"/>
  <c r="I5" i="2" s="1"/>
  <c r="J5" i="2" s="1"/>
  <c r="AB70" i="3"/>
  <c r="AB9" i="2" s="1"/>
  <c r="AN70" i="3"/>
  <c r="AN9" i="2" s="1"/>
  <c r="R80" i="3"/>
  <c r="R148" i="3" s="1"/>
  <c r="U166" i="3"/>
  <c r="AG166" i="3"/>
  <c r="AS166" i="3"/>
  <c r="D113" i="3"/>
  <c r="R166" i="3" l="1"/>
  <c r="G8" i="2"/>
  <c r="H8" i="2" s="1"/>
  <c r="D115" i="3"/>
  <c r="D114" i="3"/>
  <c r="R28" i="3"/>
  <c r="R48" i="3" s="1"/>
  <c r="R8" i="2" s="1"/>
  <c r="I8" i="2"/>
  <c r="J8" i="2" s="1"/>
  <c r="E12" i="2"/>
  <c r="F70" i="3"/>
  <c r="E7" i="2"/>
  <c r="F7" i="2" l="1"/>
  <c r="F12" i="2"/>
  <c r="K12" i="2"/>
  <c r="H148" i="3"/>
  <c r="G10" i="2" s="1"/>
  <c r="H10" i="2" s="1"/>
  <c r="L70" i="3"/>
  <c r="E9" i="2"/>
  <c r="F9" i="2" l="1"/>
  <c r="L9" i="2" s="1"/>
  <c r="K9" i="2"/>
  <c r="E8" i="2"/>
  <c r="G7" i="2"/>
  <c r="L12" i="2"/>
  <c r="E11" i="2"/>
  <c r="K11" i="2" l="1"/>
  <c r="F11" i="2"/>
  <c r="L11" i="2" s="1"/>
  <c r="H7" i="2"/>
  <c r="K7" i="2"/>
  <c r="K8" i="2"/>
  <c r="F8" i="2"/>
  <c r="L8" i="2" l="1"/>
  <c r="G6" i="2"/>
  <c r="H6" i="2" s="1"/>
  <c r="G5" i="2" s="1"/>
  <c r="H5" i="2" s="1"/>
  <c r="L7" i="2"/>
  <c r="F148" i="3"/>
  <c r="E10" i="2" l="1"/>
  <c r="L148" i="3"/>
  <c r="K10" i="2" l="1"/>
  <c r="F10" i="2"/>
  <c r="L10" i="2" l="1"/>
  <c r="E6" i="2"/>
  <c r="F6" i="2" l="1"/>
  <c r="K6" i="2"/>
  <c r="E5" i="2" l="1"/>
  <c r="L6" i="2"/>
  <c r="F5" i="2" l="1"/>
  <c r="L5" i="2" s="1"/>
  <c r="K5" i="2"/>
</calcChain>
</file>

<file path=xl/sharedStrings.xml><?xml version="1.0" encoding="utf-8"?>
<sst xmlns="http://schemas.openxmlformats.org/spreadsheetml/2006/main" count="533" uniqueCount="258">
  <si>
    <t>집      계      표</t>
  </si>
  <si>
    <t>공사명 : 대율보건진료소 그린리모델링공사(기계설비)</t>
  </si>
  <si>
    <t>품      명</t>
  </si>
  <si>
    <t>규      격</t>
  </si>
  <si>
    <t>단위</t>
  </si>
  <si>
    <t>수 량</t>
  </si>
  <si>
    <t>재  료  비</t>
  </si>
  <si>
    <t>노  무  비</t>
  </si>
  <si>
    <t>경      비</t>
  </si>
  <si>
    <t>합      계</t>
  </si>
  <si>
    <t>비고</t>
  </si>
  <si>
    <t>단  가</t>
  </si>
  <si>
    <t>금    액</t>
  </si>
  <si>
    <t>GjNo</t>
  </si>
  <si>
    <t>01. 대율보건진료소 그린리모델링공사(기계설비)</t>
  </si>
  <si>
    <t>식</t>
  </si>
  <si>
    <t>01</t>
  </si>
  <si>
    <t>0101. 기계설비공사</t>
  </si>
  <si>
    <t>0101</t>
  </si>
  <si>
    <t>010101. 장비설치공사</t>
  </si>
  <si>
    <t>010101</t>
  </si>
  <si>
    <t>010102. 위생도기설치공사</t>
  </si>
  <si>
    <t>010102</t>
  </si>
  <si>
    <t>010103. 철거배관공사</t>
  </si>
  <si>
    <t>010103</t>
  </si>
  <si>
    <t>010104. 냉난방배관공사</t>
    <phoneticPr fontId="2" type="noConversion"/>
  </si>
  <si>
    <t>0102. 관급자재</t>
    <phoneticPr fontId="2" type="noConversion"/>
  </si>
  <si>
    <t>010202. 전열교환기설치공사</t>
    <phoneticPr fontId="2" type="noConversion"/>
  </si>
  <si>
    <t>내       역       서</t>
  </si>
  <si>
    <t>수  량</t>
  </si>
  <si>
    <t>금   액</t>
  </si>
  <si>
    <t>손료요율</t>
  </si>
  <si>
    <t>손료구분</t>
  </si>
  <si>
    <t>적용구분</t>
  </si>
  <si>
    <t>합계구분</t>
  </si>
  <si>
    <t>기계경비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</si>
  <si>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</si>
  <si>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</si>
  <si>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</si>
  <si>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</si>
  <si>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</si>
  <si>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</si>
  <si>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</si>
  <si>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</si>
  <si>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</si>
  <si>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</si>
  <si>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</si>
  <si>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</si>
  <si>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</si>
  <si>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</si>
  <si>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</si>
  <si>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재해예방기술지도비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</si>
  <si>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</si>
  <si>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</si>
  <si>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</si>
  <si>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</si>
  <si>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</si>
  <si>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</si>
  <si>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</si>
  <si>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</si>
  <si>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</si>
  <si>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</si>
  <si>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</si>
  <si>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</si>
  <si>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</si>
  <si>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</si>
  <si>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품목구분</t>
  </si>
  <si>
    <t>조달코드</t>
  </si>
  <si>
    <t>구분</t>
  </si>
  <si>
    <t>0101. 장비설치공사</t>
  </si>
  <si>
    <t>기름보일러(소형)</t>
  </si>
  <si>
    <t>콘덴싱, 하향식, 30,000Kcal/h</t>
  </si>
  <si>
    <t>대</t>
  </si>
  <si>
    <t>환풍기</t>
  </si>
  <si>
    <t>3.5cmm 역풍방지댐퍼내장형, 250×250mm 천장용</t>
  </si>
  <si>
    <t>보일러공</t>
  </si>
  <si>
    <t>일반공사 직종</t>
  </si>
  <si>
    <t>인</t>
  </si>
  <si>
    <t>특별인부</t>
  </si>
  <si>
    <t>기계설비공</t>
  </si>
  <si>
    <t>보통인부</t>
  </si>
  <si>
    <t>공구손료</t>
  </si>
  <si>
    <t>24</t>
  </si>
  <si>
    <t>A0200000000</t>
  </si>
  <si>
    <t>합  계</t>
  </si>
  <si>
    <t>0102. 위생도기설치공사</t>
  </si>
  <si>
    <t>대변기</t>
  </si>
  <si>
    <t>절수형 서양식탱크 밀결형 사이펀 변기, ㉿1210CR2 치마형</t>
  </si>
  <si>
    <t>조</t>
  </si>
  <si>
    <t>손잡이</t>
  </si>
  <si>
    <t>손잡이, 장애자용손잡이, 대변기용, 가동식(상하,좌우)</t>
  </si>
  <si>
    <t>개</t>
  </si>
  <si>
    <t>손잡이, 장애자용손잡이, 양변기용(L자), 다용도(우형)</t>
  </si>
  <si>
    <t>안전손잡이 설치</t>
  </si>
  <si>
    <t>고정단 2개</t>
  </si>
  <si>
    <t>MHC30010010S</t>
  </si>
  <si>
    <t>화장실용 액세서리</t>
  </si>
  <si>
    <t>다용도선반(알루미늄)</t>
  </si>
  <si>
    <t>비누대, STS</t>
  </si>
  <si>
    <t>수건걸이, 1BAR</t>
  </si>
  <si>
    <t>휴지걸이, STS</t>
  </si>
  <si>
    <t>세면기</t>
  </si>
  <si>
    <t>세면기, 세면기추가구성품(자동폽업,아이트랩(P형),앵글밸브)</t>
  </si>
  <si>
    <t>세면기, 평면붙임, L610</t>
  </si>
  <si>
    <t>잡재료비</t>
  </si>
  <si>
    <t>20</t>
  </si>
  <si>
    <t>A0400000000</t>
  </si>
  <si>
    <t>설비</t>
  </si>
  <si>
    <t>수전금구(Faucet)</t>
  </si>
  <si>
    <t>세면기수전, 원홀수전(싱글레버)</t>
  </si>
  <si>
    <t>좌식샤워수전, 벽붙이샤워(싱글레버), 메탈호스</t>
  </si>
  <si>
    <t>거울</t>
  </si>
  <si>
    <t>거울, 600×900×5mm</t>
  </si>
  <si>
    <t>거울, 450×600×5mm</t>
  </si>
  <si>
    <t>수도꼭지</t>
  </si>
  <si>
    <t>수도꼭지, 가로꼭지, 15mm</t>
  </si>
  <si>
    <t>수도꼭지, 주방수전, 싱글레버</t>
  </si>
  <si>
    <t>위생공</t>
  </si>
  <si>
    <t>0103. 철거배관공사</t>
  </si>
  <si>
    <t>대변기 철거</t>
  </si>
  <si>
    <t>양식 대변기(탱크형)</t>
  </si>
  <si>
    <t>개당</t>
  </si>
  <si>
    <t>안전손잡이 철거</t>
  </si>
  <si>
    <t>고정단</t>
  </si>
  <si>
    <t>세면기 철거</t>
  </si>
  <si>
    <t>도기 세면기</t>
  </si>
  <si>
    <t>카운터형 세면기·세면대 일체형</t>
  </si>
  <si>
    <t>샤워수전 철거</t>
  </si>
  <si>
    <t>노출형</t>
  </si>
  <si>
    <t>주방수전 철거</t>
  </si>
  <si>
    <t>15A.가로수전 철거</t>
  </si>
  <si>
    <t>벽붙임 혼합수전</t>
  </si>
  <si>
    <t>천장형 환풍기 철거</t>
  </si>
  <si>
    <t>대당</t>
  </si>
  <si>
    <t>실내기 철거</t>
  </si>
  <si>
    <t>실외기 철거</t>
  </si>
  <si>
    <t>경유보일러 철거</t>
  </si>
  <si>
    <t>건설폐기물수집운반비(상차+운반비)</t>
  </si>
  <si>
    <t>24톤 암롤트럭, 혼합건설폐기물, 30km</t>
  </si>
  <si>
    <t>TON</t>
  </si>
  <si>
    <t>건설폐기물처리비</t>
  </si>
  <si>
    <t>혼합폐기물(소각 약 5%)</t>
  </si>
  <si>
    <t>톤</t>
  </si>
  <si>
    <t>0104. 냉난방기설치공사</t>
    <phoneticPr fontId="2" type="noConversion"/>
  </si>
  <si>
    <t>실외기(냉난방)</t>
  </si>
  <si>
    <t>AM080AXVHHH1, 냉방23.3/난방26.5kW</t>
  </si>
  <si>
    <t>실내기(1방향)</t>
  </si>
  <si>
    <t>AM020BN1PBH2, 냉방2.0/난방2.3kW, 1방향천장형</t>
  </si>
  <si>
    <t>AM032BN1PBH1, 냉방3.2/난방3.6kW, 1방향천장형</t>
  </si>
  <si>
    <t>실내기(4방향)</t>
  </si>
  <si>
    <t>AM052BN4DBH1, 냉방5.2/난방6.0kW, 4방향천장형</t>
  </si>
  <si>
    <t>AM072BN4DBH1, 냉방7.2/난방8.1kW, 4방향천장형</t>
  </si>
  <si>
    <t>AM040BNNDBH1, 냉방4.0/난방4.5kW, 4방향천장형</t>
    <phoneticPr fontId="8" type="noConversion"/>
  </si>
  <si>
    <t>유선리모컨</t>
  </si>
  <si>
    <t>AWR-WE13N (룸컨트롤러)</t>
    <phoneticPr fontId="8" type="noConversion"/>
  </si>
  <si>
    <t>분기관</t>
  </si>
  <si>
    <t>소</t>
  </si>
  <si>
    <t>무풍 1WAY 판넬</t>
    <phoneticPr fontId="8" type="noConversion"/>
  </si>
  <si>
    <t>PC1MWSK3NW (소형)</t>
    <phoneticPr fontId="8" type="noConversion"/>
  </si>
  <si>
    <t>PC1NWSK3NW (중형)</t>
    <phoneticPr fontId="8" type="noConversion"/>
  </si>
  <si>
    <t>무풍 4WAY 판넬</t>
    <phoneticPr fontId="8" type="noConversion"/>
  </si>
  <si>
    <t>PC4NUFK1NW</t>
    <phoneticPr fontId="8" type="noConversion"/>
  </si>
  <si>
    <t>실외기 받침대</t>
  </si>
  <si>
    <t>동관</t>
  </si>
  <si>
    <t>∮19.05</t>
  </si>
  <si>
    <t>M</t>
  </si>
  <si>
    <t>∮15.88</t>
  </si>
  <si>
    <t>∮12.7</t>
  </si>
  <si>
    <t>∮9.52</t>
  </si>
  <si>
    <t>∮6.35</t>
  </si>
  <si>
    <t>동엘보</t>
  </si>
  <si>
    <t>EA</t>
  </si>
  <si>
    <t>동소켓</t>
  </si>
  <si>
    <t>고무발포 보온재</t>
  </si>
  <si>
    <t>∮19.05 (13t, 19t, 25t)</t>
  </si>
  <si>
    <t>∮15.88 (13t, 19t, 25t)</t>
  </si>
  <si>
    <t>∮12.7 (13t, 19t, 25t)</t>
  </si>
  <si>
    <t>∮9.52 (9t, 19t , 25t)</t>
  </si>
  <si>
    <t>∮6.35 (9t, 13t)</t>
  </si>
  <si>
    <t>PVC PIPE</t>
  </si>
  <si>
    <t>25A</t>
  </si>
  <si>
    <t>PVC 엘보</t>
  </si>
  <si>
    <t>PVC 소켓</t>
  </si>
  <si>
    <t>가교발포폴리에틸렌 보온재</t>
  </si>
  <si>
    <t>35㎜ (난연은박 10t)</t>
  </si>
  <si>
    <t>롱타입 유연호스</t>
  </si>
  <si>
    <t>L타입</t>
  </si>
  <si>
    <t>원터치 행거</t>
  </si>
  <si>
    <t>∮80</t>
  </si>
  <si>
    <t>마감냉동테이프</t>
  </si>
  <si>
    <t>30M/1ROLL</t>
  </si>
  <si>
    <t>EPDM 접착테이프</t>
  </si>
  <si>
    <t>50M/1ROLL</t>
  </si>
  <si>
    <t>고무발포 본드</t>
  </si>
  <si>
    <t>850 본드</t>
  </si>
  <si>
    <t>KG</t>
  </si>
  <si>
    <t>PVC 본드</t>
  </si>
  <si>
    <t>오공 PVC본드 1KG</t>
  </si>
  <si>
    <t>전산볼트</t>
  </si>
  <si>
    <t>3/8"*1M</t>
    <phoneticPr fontId="8" type="noConversion"/>
  </si>
  <si>
    <t>전산볼트연결너트</t>
  </si>
  <si>
    <t>3/8" 육각</t>
  </si>
  <si>
    <t>앙카</t>
  </si>
  <si>
    <t>3/8</t>
  </si>
  <si>
    <t>차지 니쁠</t>
  </si>
  <si>
    <t>R-410용 1/4"</t>
  </si>
  <si>
    <t>질소 압력 게이지</t>
  </si>
  <si>
    <t>60mm 100kg (1/4")</t>
  </si>
  <si>
    <t>질  소</t>
  </si>
  <si>
    <t>산소/LPG</t>
  </si>
  <si>
    <t>L/S</t>
  </si>
  <si>
    <t>용접봉</t>
  </si>
  <si>
    <t>3.2 x 500mm (은5%)</t>
  </si>
  <si>
    <t>G</t>
  </si>
  <si>
    <t>냉매</t>
  </si>
  <si>
    <t>R-410A</t>
  </si>
  <si>
    <t>통신선 (실내,외기)</t>
  </si>
  <si>
    <t>VCTF 2C 0.75SQ</t>
  </si>
  <si>
    <t>조작선 (유선리모컨)</t>
  </si>
  <si>
    <t>24AWG*2C</t>
  </si>
  <si>
    <t>전원선</t>
  </si>
  <si>
    <t>TFR-CV2.5*3C</t>
  </si>
  <si>
    <t>전선관</t>
  </si>
  <si>
    <t>난연CD관 16 mm</t>
  </si>
  <si>
    <t>잡자재비</t>
  </si>
  <si>
    <t>재료비의3%</t>
  </si>
  <si>
    <t>설치 인건비</t>
  </si>
  <si>
    <t>배관공</t>
  </si>
  <si>
    <t>보온공</t>
  </si>
  <si>
    <t>용접공</t>
  </si>
  <si>
    <t>내선전공</t>
  </si>
  <si>
    <t>저압케이블공</t>
  </si>
  <si>
    <t>노무비의3%</t>
  </si>
  <si>
    <t>배관커버</t>
  </si>
  <si>
    <t>실외기노출배관커버트레이설치</t>
  </si>
  <si>
    <t>냉난방기용함석냉매배관커버설치</t>
  </si>
  <si>
    <t>㎡</t>
  </si>
  <si>
    <t>0201. 전열교환기설치공사</t>
    <phoneticPr fontId="2" type="noConversion"/>
  </si>
  <si>
    <t>전열교환기</t>
    <phoneticPr fontId="2" type="noConversion"/>
  </si>
  <si>
    <t>100CMH</t>
    <phoneticPr fontId="2" type="noConversion"/>
  </si>
  <si>
    <t xml:space="preserve"> 대</t>
    <phoneticPr fontId="2" type="noConversion"/>
  </si>
  <si>
    <t>150CMH</t>
    <phoneticPr fontId="2" type="noConversion"/>
  </si>
  <si>
    <t>250CMH</t>
    <phoneticPr fontId="2" type="noConversion"/>
  </si>
  <si>
    <t>룸콘트롤러</t>
    <phoneticPr fontId="2" type="noConversion"/>
  </si>
  <si>
    <t>개</t>
    <phoneticPr fontId="2" type="noConversion"/>
  </si>
  <si>
    <t xml:space="preserve">냉난방공조공사, 덕트설치기본, 평균Φ100mm </t>
    <phoneticPr fontId="2" type="noConversion"/>
  </si>
  <si>
    <r>
      <t>냉난방공조공사, 덕트설치기본, 평균</t>
    </r>
    <r>
      <rPr>
        <sz val="11"/>
        <color rgb="FF000000"/>
        <rFont val="Calibri"/>
        <family val="3"/>
        <charset val="161"/>
      </rPr>
      <t>Φ</t>
    </r>
    <r>
      <rPr>
        <sz val="11"/>
        <color indexed="8"/>
        <rFont val="맑은 고딕"/>
        <family val="3"/>
        <charset val="129"/>
        <scheme val="minor"/>
      </rPr>
      <t xml:space="preserve">150mm </t>
    </r>
    <phoneticPr fontId="2" type="noConversion"/>
  </si>
  <si>
    <r>
      <t>냉난방공조공사, 스파이럴덕트설치, 평균</t>
    </r>
    <r>
      <rPr>
        <sz val="11"/>
        <color rgb="FF000000"/>
        <rFont val="Calibri"/>
        <family val="3"/>
        <charset val="161"/>
      </rPr>
      <t>Φ</t>
    </r>
    <r>
      <rPr>
        <sz val="11"/>
        <color indexed="8"/>
        <rFont val="맑은 고딕"/>
        <family val="3"/>
        <charset val="129"/>
        <scheme val="minor"/>
      </rPr>
      <t>200mm</t>
    </r>
    <phoneticPr fontId="2" type="noConversion"/>
  </si>
  <si>
    <t>m</t>
  </si>
  <si>
    <t>냉난방공조공사, 플렉시블덕트설치, 평균Φ200mm</t>
  </si>
  <si>
    <t>냉난방공조공사, 룸컨트롤러용전선 및 전선관설치[커버없슴]</t>
    <phoneticPr fontId="2" type="noConversion"/>
  </si>
  <si>
    <t>냉난방공조공사, 점검구(600mmx600mm)</t>
    <phoneticPr fontId="2" type="noConversion"/>
  </si>
  <si>
    <t>냉난방공조공사, 외벽천공Φ150mm</t>
    <phoneticPr fontId="2" type="noConversion"/>
  </si>
  <si>
    <t>공기순환기, 송원이엔지, SW-CH2, (부품)보조연결챔버</t>
    <phoneticPr fontId="2" type="noConversion"/>
  </si>
  <si>
    <t>공기순환기, 송원이엔지, SW-CRH1, (부품)후드캡</t>
    <phoneticPr fontId="2" type="noConversion"/>
  </si>
  <si>
    <t>조달수수료</t>
    <phoneticPr fontId="2" type="noConversion"/>
  </si>
  <si>
    <t>0.54%</t>
    <phoneticPr fontId="2" type="noConversion"/>
  </si>
  <si>
    <t>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</si>
</sst>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Calibri"/>
      <family val="3"/>
      <charset val="16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3" fillId="0" borderId="1" xfId="0" quotePrefix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right" vertical="center" wrapText="1" shrinkToFit="1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quotePrefix="1" applyFont="1" applyBorder="1" applyAlignment="1">
      <alignment horizontal="right" vertical="center" wrapText="1" shrinkToFit="1"/>
    </xf>
    <xf numFmtId="0" fontId="5" fillId="0" borderId="1" xfId="0" quotePrefix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left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right" vertical="center" wrapText="1" shrinkToFit="1"/>
    </xf>
    <xf numFmtId="0" fontId="5" fillId="0" borderId="1" xfId="1" quotePrefix="1" applyFont="1" applyBorder="1">
      <alignment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176" fontId="5" fillId="0" borderId="1" xfId="2" applyNumberFormat="1" applyFont="1" applyBorder="1">
      <alignment vertical="center"/>
    </xf>
    <xf numFmtId="176" fontId="3" fillId="0" borderId="1" xfId="2" applyNumberFormat="1" applyFont="1" applyBorder="1">
      <alignment vertical="center"/>
    </xf>
    <xf numFmtId="0" fontId="3" fillId="0" borderId="1" xfId="0" applyFont="1" applyBorder="1" applyAlignment="1">
      <alignment vertical="center" wrapText="1" shrinkToFit="1"/>
    </xf>
    <xf numFmtId="41" fontId="10" fillId="0" borderId="1" xfId="3" applyFont="1" applyFill="1" applyBorder="1" applyAlignment="1">
      <alignment vertical="center"/>
    </xf>
    <xf numFmtId="41" fontId="11" fillId="0" borderId="1" xfId="3" applyFont="1" applyFill="1" applyBorder="1" applyAlignment="1">
      <alignment vertical="center"/>
    </xf>
    <xf numFmtId="41" fontId="11" fillId="0" borderId="1" xfId="3" applyFont="1" applyFill="1" applyBorder="1" applyAlignment="1">
      <alignment vertical="center" wrapText="1"/>
    </xf>
    <xf numFmtId="0" fontId="11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center" vertical="center" wrapText="1"/>
    </xf>
    <xf numFmtId="0" fontId="11" fillId="0" borderId="1" xfId="4" applyFont="1" applyBorder="1" applyAlignment="1">
      <alignment vertical="center" wrapText="1"/>
    </xf>
    <xf numFmtId="41" fontId="10" fillId="0" borderId="1" xfId="3" applyFont="1" applyFill="1" applyBorder="1" applyAlignment="1">
      <alignment vertical="center" wrapText="1"/>
    </xf>
    <xf numFmtId="0" fontId="10" fillId="0" borderId="1" xfId="4" applyFont="1" applyBorder="1" applyAlignment="1">
      <alignment horizontal="center" vertical="center"/>
    </xf>
    <xf numFmtId="0" fontId="11" fillId="0" borderId="1" xfId="3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3" fillId="0" borderId="0" xfId="0" applyFont="1">
      <alignment vertical="center"/>
    </xf>
    <xf numFmtId="0" fontId="3" fillId="0" borderId="2" xfId="0" quotePrefix="1" applyFont="1" applyBorder="1" applyAlignment="1">
      <alignment horizontal="left" vertical="center" wrapText="1" shrinkToFit="1"/>
    </xf>
    <xf numFmtId="0" fontId="3" fillId="0" borderId="3" xfId="0" quotePrefix="1" applyFont="1" applyBorder="1" applyAlignment="1">
      <alignment horizontal="left" vertical="center" wrapText="1" shrinkToFit="1"/>
    </xf>
    <xf numFmtId="0" fontId="3" fillId="0" borderId="4" xfId="0" quotePrefix="1" applyFont="1" applyBorder="1" applyAlignment="1">
      <alignment horizontal="left" vertical="center" wrapText="1" shrinkToFit="1"/>
    </xf>
    <xf numFmtId="0" fontId="3" fillId="0" borderId="1" xfId="0" quotePrefix="1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</cellXfs>
  <cellStyles count="5">
    <cellStyle name="쉼표 [0] 2" xfId="3" xr:uid="{E452AED3-EFDE-4378-812D-307BAB4D216F}"/>
    <cellStyle name="표준" xfId="0" builtinId="0"/>
    <cellStyle name="표준 21" xfId="2" xr:uid="{83B4F7F2-0B24-4F77-A3EE-520B39C28F5B}"/>
    <cellStyle name="표준 21 2" xfId="1" xr:uid="{14BB7FF8-CA1D-4499-A389-25160FA13D2F}"/>
    <cellStyle name="표준_2,3,4분류손익검토" xfId="4" xr:uid="{641A01DF-5076-48C8-B825-2CC9DF6A62A7}"/>
  </cellStyles>
  <dxfs count="4"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20260922-&#44256;&#44257;,&#45824;&#50984;(&#49688;&#51221;)%20-&#51064;&#44148;&#48708;%20&#49688;&#51221;%20(1)\20260922-&#44256;&#44257;,&#45824;&#50984;(&#49688;&#51221;)%20-&#51064;&#44148;&#48708;%20&#49688;&#51221;\02%20&#45824;&#50984;&#48372;&#44148;&#51652;&#47308;&#49548;%20&#44536;&#47536;&#47532;&#47784;&#45944;&#47553;&#44277;&#49324;\02%20&#44592;&#44228;\02%20&#45236;&#50669;&#49436;\excel\&#45824;&#50984;&#48372;&#44148;&#51652;&#47308;&#49548;%20&#44536;&#47536;&#47532;&#47784;&#45944;&#47553;&#44277;&#49324;(&#44592;&#44228;&#49444;&#4870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공량산출서"/>
      <sheetName val="일위대가목록"/>
      <sheetName val="일위대가표"/>
      <sheetName val="단가대비표"/>
      <sheetName val="Sheet1"/>
    </sheetNames>
    <sheetDataSet>
      <sheetData sheetId="0"/>
      <sheetData sheetId="1"/>
      <sheetData sheetId="2">
        <row r="8">
          <cell r="F8">
            <v>1</v>
          </cell>
        </row>
        <row r="10">
          <cell r="F10">
            <v>2</v>
          </cell>
        </row>
        <row r="25">
          <cell r="G25">
            <v>1.46</v>
          </cell>
          <cell r="H25">
            <v>0.57999999999999996</v>
          </cell>
          <cell r="I25">
            <v>0.222</v>
          </cell>
          <cell r="J25">
            <v>0.112</v>
          </cell>
        </row>
        <row r="28">
          <cell r="F28">
            <v>2</v>
          </cell>
        </row>
        <row r="30">
          <cell r="F30">
            <v>1</v>
          </cell>
        </row>
        <row r="32">
          <cell r="F32">
            <v>1</v>
          </cell>
        </row>
        <row r="34">
          <cell r="F34">
            <v>1</v>
          </cell>
        </row>
        <row r="36">
          <cell r="F36">
            <v>2</v>
          </cell>
        </row>
        <row r="38">
          <cell r="F38">
            <v>2</v>
          </cell>
        </row>
        <row r="40">
          <cell r="F40">
            <v>2</v>
          </cell>
        </row>
        <row r="42">
          <cell r="F42">
            <v>2</v>
          </cell>
        </row>
        <row r="44">
          <cell r="F44">
            <v>2</v>
          </cell>
        </row>
        <row r="46">
          <cell r="F46">
            <v>2</v>
          </cell>
        </row>
        <row r="48">
          <cell r="F48">
            <v>1</v>
          </cell>
        </row>
        <row r="50">
          <cell r="F50">
            <v>2</v>
          </cell>
        </row>
        <row r="52">
          <cell r="F52">
            <v>1</v>
          </cell>
        </row>
        <row r="54">
          <cell r="F54">
            <v>4</v>
          </cell>
        </row>
        <row r="56">
          <cell r="F56">
            <v>1</v>
          </cell>
        </row>
        <row r="65">
          <cell r="G65">
            <v>4.1920000000000002</v>
          </cell>
          <cell r="H65">
            <v>0.80400000000000005</v>
          </cell>
        </row>
      </sheetData>
      <sheetData sheetId="3">
        <row r="5">
          <cell r="G5">
            <v>480</v>
          </cell>
        </row>
      </sheetData>
      <sheetData sheetId="4" refreshError="1"/>
      <sheetData sheetId="5">
        <row r="5">
          <cell r="P5">
            <v>6771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CDB80-A6B8-49C7-90EE-5B27ED02F9FC}">
  <sheetPr>
    <tabColor rgb="FFF19D86"/>
    <pageSetUpPr fitToPage="1"/>
  </sheetPr>
  <dimension ref="A1:AV27"/>
  <sheetViews>
    <sheetView workbookViewId="0">
      <pane xSplit="4" ySplit="4" topLeftCell="E5" activePane="bottomRight" state="frozen"/>
      <selection activeCell="A15" sqref="A15"/>
      <selection pane="topRight" activeCell="A15" sqref="A15"/>
      <selection pane="bottomLeft" activeCell="A15" sqref="A15"/>
      <selection pane="bottomRight" activeCell="G14" sqref="G14"/>
    </sheetView>
  </sheetViews>
  <sheetFormatPr defaultRowHeight="16.5"/>
  <cols>
    <col min="1" max="1" width="45.75" style="9" customWidth="1"/>
    <col min="2" max="2" width="12.375" style="9" customWidth="1"/>
    <col min="3" max="4" width="4.75" style="10" customWidth="1"/>
    <col min="5" max="12" width="14.75" style="11" customWidth="1"/>
    <col min="13" max="13" width="7.75" style="9" customWidth="1"/>
    <col min="14" max="51" width="0" style="1" hidden="1" customWidth="1"/>
    <col min="52" max="16384" width="9" style="1"/>
  </cols>
  <sheetData>
    <row r="1" spans="1:48" ht="30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48" ht="30" customHeight="1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48" ht="30" customHeight="1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/>
      <c r="G3" s="32" t="s">
        <v>7</v>
      </c>
      <c r="H3" s="32"/>
      <c r="I3" s="32" t="s">
        <v>8</v>
      </c>
      <c r="J3" s="32"/>
      <c r="K3" s="32" t="s">
        <v>9</v>
      </c>
      <c r="L3" s="32"/>
      <c r="M3" s="32" t="s">
        <v>10</v>
      </c>
    </row>
    <row r="4" spans="1:48" ht="30" customHeight="1">
      <c r="A4" s="32"/>
      <c r="B4" s="32"/>
      <c r="C4" s="32"/>
      <c r="D4" s="32"/>
      <c r="E4" s="2" t="s">
        <v>11</v>
      </c>
      <c r="F4" s="2" t="s">
        <v>12</v>
      </c>
      <c r="G4" s="2" t="s">
        <v>11</v>
      </c>
      <c r="H4" s="2" t="s">
        <v>12</v>
      </c>
      <c r="I4" s="2" t="s">
        <v>11</v>
      </c>
      <c r="J4" s="2" t="s">
        <v>12</v>
      </c>
      <c r="K4" s="2" t="s">
        <v>11</v>
      </c>
      <c r="L4" s="2" t="s">
        <v>12</v>
      </c>
      <c r="M4" s="32"/>
      <c r="O4" s="1" t="s">
        <v>13</v>
      </c>
    </row>
    <row r="5" spans="1:48" ht="30" customHeight="1">
      <c r="A5" s="3" t="s">
        <v>14</v>
      </c>
      <c r="B5" s="4"/>
      <c r="C5" s="5" t="s">
        <v>15</v>
      </c>
      <c r="D5" s="6">
        <v>1</v>
      </c>
      <c r="E5" s="7">
        <f>SUMIF(N4:N9, O5, F4:F9)</f>
        <v>0</v>
      </c>
      <c r="F5" s="7">
        <f t="shared" ref="F5:F12" si="0">D5*E5</f>
        <v>0</v>
      </c>
      <c r="G5" s="7">
        <f>SUMIF(N4:N9, O5, H4:H9)</f>
        <v>0</v>
      </c>
      <c r="H5" s="7">
        <f t="shared" ref="H5:H12" si="1">D5*G5</f>
        <v>0</v>
      </c>
      <c r="I5" s="7">
        <f>SUMIF(N4:N9, O5, J4:J9)</f>
        <v>0</v>
      </c>
      <c r="J5" s="7">
        <f t="shared" ref="J5:J12" si="2">D5*I5</f>
        <v>0</v>
      </c>
      <c r="K5" s="7">
        <f t="shared" ref="K5:L12" si="3">E5+G5+I5</f>
        <v>0</v>
      </c>
      <c r="L5" s="7">
        <f t="shared" si="3"/>
        <v>0</v>
      </c>
      <c r="M5" s="4"/>
      <c r="O5" s="8" t="s">
        <v>16</v>
      </c>
      <c r="Q5" s="1">
        <v>1</v>
      </c>
      <c r="R5" s="1">
        <v>261187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</row>
    <row r="6" spans="1:48" ht="30" customHeight="1">
      <c r="A6" s="3" t="s">
        <v>17</v>
      </c>
      <c r="B6" s="4"/>
      <c r="C6" s="5" t="s">
        <v>15</v>
      </c>
      <c r="D6" s="6">
        <v>1</v>
      </c>
      <c r="E6" s="7">
        <f>F7+F8+F9+F10</f>
        <v>0</v>
      </c>
      <c r="F6" s="7">
        <f t="shared" si="0"/>
        <v>0</v>
      </c>
      <c r="G6" s="7">
        <f>H7+H8+H9+H10</f>
        <v>0</v>
      </c>
      <c r="H6" s="7">
        <f t="shared" si="1"/>
        <v>0</v>
      </c>
      <c r="I6" s="7">
        <f>J9</f>
        <v>0</v>
      </c>
      <c r="J6" s="7">
        <f t="shared" si="2"/>
        <v>0</v>
      </c>
      <c r="K6" s="7">
        <f t="shared" si="3"/>
        <v>0</v>
      </c>
      <c r="L6" s="7">
        <f t="shared" si="3"/>
        <v>0</v>
      </c>
      <c r="M6" s="4"/>
      <c r="N6" s="8" t="s">
        <v>16</v>
      </c>
      <c r="O6" s="8" t="s">
        <v>18</v>
      </c>
      <c r="Q6" s="1">
        <v>1</v>
      </c>
      <c r="R6" s="1">
        <v>261187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</row>
    <row r="7" spans="1:48" ht="30" customHeight="1">
      <c r="A7" s="3" t="s">
        <v>19</v>
      </c>
      <c r="B7" s="4"/>
      <c r="C7" s="5" t="s">
        <v>15</v>
      </c>
      <c r="D7" s="6">
        <v>1</v>
      </c>
      <c r="E7" s="7">
        <f>내역서!F26</f>
        <v>0</v>
      </c>
      <c r="F7" s="7">
        <f t="shared" si="0"/>
        <v>0</v>
      </c>
      <c r="G7" s="7">
        <f>내역서!H26</f>
        <v>0</v>
      </c>
      <c r="H7" s="7">
        <f t="shared" si="1"/>
        <v>0</v>
      </c>
      <c r="I7" s="7">
        <f>내역서!J26</f>
        <v>0</v>
      </c>
      <c r="J7" s="7">
        <f t="shared" si="2"/>
        <v>0</v>
      </c>
      <c r="K7" s="7">
        <f t="shared" si="3"/>
        <v>0</v>
      </c>
      <c r="L7" s="7">
        <f t="shared" si="3"/>
        <v>0</v>
      </c>
      <c r="M7" s="4"/>
      <c r="N7" s="8" t="s">
        <v>18</v>
      </c>
      <c r="O7" s="8" t="s">
        <v>20</v>
      </c>
      <c r="Q7" s="1">
        <v>1</v>
      </c>
      <c r="R7" s="1">
        <f>D7*내역서!R26</f>
        <v>0</v>
      </c>
      <c r="S7" s="1">
        <f>D7*내역서!S26</f>
        <v>0</v>
      </c>
      <c r="T7" s="1">
        <f>D7*내역서!T26</f>
        <v>0</v>
      </c>
      <c r="U7" s="1">
        <f>D7*내역서!U26</f>
        <v>0</v>
      </c>
      <c r="V7" s="1">
        <f>D7*내역서!V26</f>
        <v>0</v>
      </c>
      <c r="W7" s="1">
        <f>D7*내역서!W26</f>
        <v>0</v>
      </c>
      <c r="X7" s="1">
        <f>D7*내역서!X26</f>
        <v>0</v>
      </c>
      <c r="Y7" s="1">
        <f>D7*내역서!Y26</f>
        <v>0</v>
      </c>
      <c r="Z7" s="1">
        <f>D7*내역서!Z26</f>
        <v>0</v>
      </c>
      <c r="AA7" s="1">
        <f>D7*내역서!AA26</f>
        <v>0</v>
      </c>
      <c r="AB7" s="1">
        <f>D7*내역서!AB26</f>
        <v>0</v>
      </c>
      <c r="AC7" s="1">
        <f>D7*내역서!AC26</f>
        <v>0</v>
      </c>
      <c r="AD7" s="1">
        <f>D7*내역서!AD26</f>
        <v>0</v>
      </c>
      <c r="AE7" s="1">
        <f>D7*내역서!AE26</f>
        <v>0</v>
      </c>
      <c r="AF7" s="1">
        <f>D7*내역서!AF26</f>
        <v>0</v>
      </c>
      <c r="AG7" s="1">
        <f>D7*내역서!AG26</f>
        <v>0</v>
      </c>
      <c r="AH7" s="1">
        <f>D7*내역서!AH26</f>
        <v>0</v>
      </c>
      <c r="AI7" s="1">
        <f>D7*내역서!AI26</f>
        <v>0</v>
      </c>
      <c r="AJ7" s="1">
        <f>D7*내역서!AJ26</f>
        <v>0</v>
      </c>
      <c r="AK7" s="1">
        <f>D7*내역서!AK26</f>
        <v>0</v>
      </c>
      <c r="AL7" s="1">
        <f>D7*내역서!AL26</f>
        <v>0</v>
      </c>
      <c r="AM7" s="1">
        <f>D7*내역서!AM26</f>
        <v>0</v>
      </c>
      <c r="AN7" s="1">
        <f>D7*내역서!AN26</f>
        <v>0</v>
      </c>
      <c r="AO7" s="1">
        <f>D7*내역서!AO26</f>
        <v>0</v>
      </c>
      <c r="AP7" s="1">
        <f>D7*내역서!AP26</f>
        <v>0</v>
      </c>
      <c r="AQ7" s="1">
        <f>D7*내역서!AQ26</f>
        <v>0</v>
      </c>
      <c r="AR7" s="1">
        <f>D7*내역서!AR26</f>
        <v>0</v>
      </c>
      <c r="AS7" s="1">
        <f>D7*내역서!AS26</f>
        <v>0</v>
      </c>
      <c r="AT7" s="1">
        <f>D7*내역서!AT26</f>
        <v>0</v>
      </c>
      <c r="AU7" s="1">
        <f>D7*내역서!AU26</f>
        <v>0</v>
      </c>
      <c r="AV7" s="1">
        <f>D7*내역서!AV26</f>
        <v>0</v>
      </c>
    </row>
    <row r="8" spans="1:48" ht="30" customHeight="1">
      <c r="A8" s="3" t="s">
        <v>21</v>
      </c>
      <c r="B8" s="4"/>
      <c r="C8" s="5" t="s">
        <v>15</v>
      </c>
      <c r="D8" s="6">
        <v>1</v>
      </c>
      <c r="E8" s="7">
        <f>내역서!F48</f>
        <v>0</v>
      </c>
      <c r="F8" s="7">
        <f t="shared" si="0"/>
        <v>0</v>
      </c>
      <c r="G8" s="7">
        <f>내역서!H48</f>
        <v>0</v>
      </c>
      <c r="H8" s="7">
        <f t="shared" si="1"/>
        <v>0</v>
      </c>
      <c r="I8" s="7">
        <f>내역서!J48</f>
        <v>0</v>
      </c>
      <c r="J8" s="7">
        <f t="shared" si="2"/>
        <v>0</v>
      </c>
      <c r="K8" s="7">
        <f t="shared" si="3"/>
        <v>0</v>
      </c>
      <c r="L8" s="7">
        <f t="shared" si="3"/>
        <v>0</v>
      </c>
      <c r="M8" s="4"/>
      <c r="N8" s="8" t="s">
        <v>18</v>
      </c>
      <c r="O8" s="8" t="s">
        <v>22</v>
      </c>
      <c r="Q8" s="1">
        <v>1</v>
      </c>
      <c r="R8" s="1">
        <f>D8*내역서!R48</f>
        <v>0</v>
      </c>
      <c r="S8" s="1">
        <f>D8*내역서!S48</f>
        <v>0</v>
      </c>
      <c r="T8" s="1">
        <f>D8*내역서!T48</f>
        <v>0</v>
      </c>
      <c r="U8" s="1">
        <f>D8*내역서!U48</f>
        <v>0</v>
      </c>
      <c r="V8" s="1">
        <f>D8*내역서!V48</f>
        <v>0</v>
      </c>
      <c r="W8" s="1">
        <f>D8*내역서!W48</f>
        <v>0</v>
      </c>
      <c r="X8" s="1">
        <f>D8*내역서!X48</f>
        <v>0</v>
      </c>
      <c r="Y8" s="1">
        <f>D8*내역서!Y48</f>
        <v>0</v>
      </c>
      <c r="Z8" s="1">
        <f>D8*내역서!Z48</f>
        <v>0</v>
      </c>
      <c r="AA8" s="1">
        <f>D8*내역서!AA48</f>
        <v>0</v>
      </c>
      <c r="AB8" s="1">
        <f>D8*내역서!AB48</f>
        <v>0</v>
      </c>
      <c r="AC8" s="1">
        <f>D8*내역서!AC48</f>
        <v>0</v>
      </c>
      <c r="AD8" s="1">
        <f>D8*내역서!AD48</f>
        <v>0</v>
      </c>
      <c r="AE8" s="1">
        <f>D8*내역서!AE48</f>
        <v>0</v>
      </c>
      <c r="AF8" s="1">
        <f>D8*내역서!AF48</f>
        <v>0</v>
      </c>
      <c r="AG8" s="1">
        <f>D8*내역서!AG48</f>
        <v>0</v>
      </c>
      <c r="AH8" s="1">
        <f>D8*내역서!AH48</f>
        <v>0</v>
      </c>
      <c r="AI8" s="1">
        <f>D8*내역서!AI48</f>
        <v>0</v>
      </c>
      <c r="AJ8" s="1">
        <f>D8*내역서!AJ48</f>
        <v>0</v>
      </c>
      <c r="AK8" s="1">
        <f>D8*내역서!AK48</f>
        <v>0</v>
      </c>
      <c r="AL8" s="1">
        <f>D8*내역서!AL48</f>
        <v>0</v>
      </c>
      <c r="AM8" s="1">
        <f>D8*내역서!AM48</f>
        <v>0</v>
      </c>
      <c r="AN8" s="1">
        <f>D8*내역서!AN48</f>
        <v>0</v>
      </c>
      <c r="AO8" s="1">
        <f>D8*내역서!AO48</f>
        <v>0</v>
      </c>
      <c r="AP8" s="1">
        <f>D8*내역서!AP48</f>
        <v>0</v>
      </c>
      <c r="AQ8" s="1">
        <f>D8*내역서!AQ48</f>
        <v>0</v>
      </c>
      <c r="AR8" s="1">
        <f>D8*내역서!AR48</f>
        <v>0</v>
      </c>
      <c r="AS8" s="1">
        <f>D8*내역서!AS48</f>
        <v>0</v>
      </c>
      <c r="AT8" s="1">
        <f>D8*내역서!AT48</f>
        <v>0</v>
      </c>
      <c r="AU8" s="1">
        <f>D8*내역서!AU48</f>
        <v>0</v>
      </c>
      <c r="AV8" s="1">
        <f>D8*내역서!AV48</f>
        <v>0</v>
      </c>
    </row>
    <row r="9" spans="1:48" ht="30" customHeight="1">
      <c r="A9" s="3" t="s">
        <v>23</v>
      </c>
      <c r="B9" s="4"/>
      <c r="C9" s="5" t="s">
        <v>15</v>
      </c>
      <c r="D9" s="6">
        <v>1</v>
      </c>
      <c r="E9" s="7">
        <f>내역서!F70</f>
        <v>0</v>
      </c>
      <c r="F9" s="7">
        <f t="shared" si="0"/>
        <v>0</v>
      </c>
      <c r="G9" s="7">
        <f>내역서!H70</f>
        <v>0</v>
      </c>
      <c r="H9" s="7">
        <f t="shared" si="1"/>
        <v>0</v>
      </c>
      <c r="I9" s="7">
        <f>내역서!J70</f>
        <v>0</v>
      </c>
      <c r="J9" s="7">
        <f t="shared" si="2"/>
        <v>0</v>
      </c>
      <c r="K9" s="7">
        <f t="shared" si="3"/>
        <v>0</v>
      </c>
      <c r="L9" s="7">
        <f t="shared" si="3"/>
        <v>0</v>
      </c>
      <c r="M9" s="4"/>
      <c r="N9" s="8" t="s">
        <v>18</v>
      </c>
      <c r="O9" s="8" t="s">
        <v>24</v>
      </c>
      <c r="Q9" s="1">
        <v>1</v>
      </c>
      <c r="R9" s="1">
        <f>D9*내역서!R70</f>
        <v>0</v>
      </c>
      <c r="S9" s="1">
        <f>D9*내역서!S70</f>
        <v>0</v>
      </c>
      <c r="T9" s="1">
        <f>D9*내역서!T70</f>
        <v>0</v>
      </c>
      <c r="U9" s="1">
        <f>D9*내역서!U70</f>
        <v>0</v>
      </c>
      <c r="V9" s="1">
        <f>D9*내역서!V70</f>
        <v>0</v>
      </c>
      <c r="W9" s="1">
        <f>D9*내역서!W70</f>
        <v>0</v>
      </c>
      <c r="X9" s="1">
        <f>D9*내역서!X70</f>
        <v>0</v>
      </c>
      <c r="Y9" s="1">
        <f>D9*내역서!Y70</f>
        <v>0</v>
      </c>
      <c r="Z9" s="1">
        <f>D9*내역서!Z70</f>
        <v>0</v>
      </c>
      <c r="AA9" s="1">
        <f>D9*내역서!AA70</f>
        <v>0</v>
      </c>
      <c r="AB9" s="1">
        <f>D9*내역서!AB70</f>
        <v>0</v>
      </c>
      <c r="AC9" s="1">
        <f>D9*내역서!AC70</f>
        <v>0</v>
      </c>
      <c r="AD9" s="1">
        <f>D9*내역서!AD70</f>
        <v>0</v>
      </c>
      <c r="AE9" s="1">
        <f>D9*내역서!AE70</f>
        <v>0</v>
      </c>
      <c r="AF9" s="1">
        <f>D9*내역서!AF70</f>
        <v>0</v>
      </c>
      <c r="AG9" s="1">
        <f>D9*내역서!AG70</f>
        <v>0</v>
      </c>
      <c r="AH9" s="1">
        <f>D9*내역서!AH70</f>
        <v>0</v>
      </c>
      <c r="AI9" s="1">
        <f>D9*내역서!AI70</f>
        <v>0</v>
      </c>
      <c r="AJ9" s="1">
        <f>D9*내역서!AJ70</f>
        <v>0</v>
      </c>
      <c r="AK9" s="1">
        <f>D9*내역서!AK70</f>
        <v>0</v>
      </c>
      <c r="AL9" s="1">
        <f>D9*내역서!AL70</f>
        <v>0</v>
      </c>
      <c r="AM9" s="1">
        <f>D9*내역서!AM70</f>
        <v>0</v>
      </c>
      <c r="AN9" s="1">
        <f>D9*내역서!AN70</f>
        <v>0</v>
      </c>
      <c r="AO9" s="1">
        <f>D9*내역서!AO70</f>
        <v>0</v>
      </c>
      <c r="AP9" s="1">
        <f>D9*내역서!AP70</f>
        <v>0</v>
      </c>
      <c r="AQ9" s="1">
        <f>D9*내역서!AQ70</f>
        <v>0</v>
      </c>
      <c r="AR9" s="1">
        <f>D9*내역서!AR70</f>
        <v>0</v>
      </c>
      <c r="AS9" s="1">
        <f>D9*내역서!AS70</f>
        <v>0</v>
      </c>
      <c r="AT9" s="1">
        <f>D9*내역서!AT70</f>
        <v>0</v>
      </c>
      <c r="AU9" s="1">
        <f>D9*내역서!AU70</f>
        <v>0</v>
      </c>
      <c r="AV9" s="1">
        <f>D9*내역서!AV70</f>
        <v>0</v>
      </c>
    </row>
    <row r="10" spans="1:48" ht="30" customHeight="1">
      <c r="A10" s="3" t="s">
        <v>25</v>
      </c>
      <c r="B10" s="4"/>
      <c r="C10" s="5" t="s">
        <v>15</v>
      </c>
      <c r="D10" s="6">
        <v>1</v>
      </c>
      <c r="E10" s="7">
        <f>내역서!F148</f>
        <v>0</v>
      </c>
      <c r="F10" s="7">
        <f t="shared" si="0"/>
        <v>0</v>
      </c>
      <c r="G10" s="7">
        <f>내역서!H148</f>
        <v>0</v>
      </c>
      <c r="H10" s="7">
        <f t="shared" si="1"/>
        <v>0</v>
      </c>
      <c r="I10" s="7">
        <f>내역서!J71</f>
        <v>0</v>
      </c>
      <c r="J10" s="7">
        <f t="shared" si="2"/>
        <v>0</v>
      </c>
      <c r="K10" s="7">
        <f t="shared" si="3"/>
        <v>0</v>
      </c>
      <c r="L10" s="7">
        <f t="shared" si="3"/>
        <v>0</v>
      </c>
      <c r="M10" s="4"/>
      <c r="N10" s="8" t="s">
        <v>18</v>
      </c>
      <c r="O10" s="8" t="s">
        <v>24</v>
      </c>
      <c r="Q10" s="1">
        <v>1</v>
      </c>
      <c r="R10" s="1">
        <f>D10*내역서!R71</f>
        <v>0</v>
      </c>
      <c r="S10" s="1">
        <f>D10*내역서!S71</f>
        <v>0</v>
      </c>
      <c r="T10" s="1">
        <f>D10*내역서!T71</f>
        <v>0</v>
      </c>
      <c r="U10" s="1">
        <f>D10*내역서!U71</f>
        <v>0</v>
      </c>
      <c r="V10" s="1">
        <f>D10*내역서!V71</f>
        <v>0</v>
      </c>
      <c r="W10" s="1">
        <f>D10*내역서!W71</f>
        <v>0</v>
      </c>
      <c r="X10" s="1">
        <f>D10*내역서!X71</f>
        <v>0</v>
      </c>
      <c r="Y10" s="1">
        <f>D10*내역서!Y71</f>
        <v>0</v>
      </c>
      <c r="Z10" s="1">
        <f>D10*내역서!Z71</f>
        <v>0</v>
      </c>
      <c r="AA10" s="1">
        <f>D10*내역서!AA71</f>
        <v>0</v>
      </c>
      <c r="AB10" s="1">
        <f>D10*내역서!AB71</f>
        <v>0</v>
      </c>
      <c r="AC10" s="1">
        <f>D10*내역서!AC71</f>
        <v>0</v>
      </c>
      <c r="AD10" s="1">
        <f>D10*내역서!AD71</f>
        <v>0</v>
      </c>
      <c r="AE10" s="1">
        <f>D10*내역서!AE71</f>
        <v>0</v>
      </c>
      <c r="AF10" s="1">
        <f>D10*내역서!AF71</f>
        <v>0</v>
      </c>
      <c r="AG10" s="1">
        <f>D10*내역서!AG71</f>
        <v>0</v>
      </c>
      <c r="AH10" s="1">
        <f>D10*내역서!AH71</f>
        <v>0</v>
      </c>
      <c r="AI10" s="1">
        <f>D10*내역서!AI71</f>
        <v>0</v>
      </c>
      <c r="AJ10" s="1">
        <f>D10*내역서!AJ71</f>
        <v>0</v>
      </c>
      <c r="AK10" s="1">
        <f>D10*내역서!AK71</f>
        <v>0</v>
      </c>
      <c r="AL10" s="1">
        <f>D10*내역서!AL71</f>
        <v>0</v>
      </c>
      <c r="AM10" s="1">
        <f>D10*내역서!AM71</f>
        <v>0</v>
      </c>
      <c r="AN10" s="1">
        <f>D10*내역서!AN71</f>
        <v>0</v>
      </c>
      <c r="AO10" s="1">
        <f>D10*내역서!AO71</f>
        <v>0</v>
      </c>
      <c r="AP10" s="1">
        <f>D10*내역서!AP71</f>
        <v>0</v>
      </c>
      <c r="AQ10" s="1">
        <f>D10*내역서!AQ71</f>
        <v>0</v>
      </c>
      <c r="AR10" s="1">
        <f>D10*내역서!AR71</f>
        <v>0</v>
      </c>
      <c r="AS10" s="1">
        <f>D10*내역서!AS71</f>
        <v>0</v>
      </c>
      <c r="AT10" s="1">
        <f>D10*내역서!AT71</f>
        <v>0</v>
      </c>
      <c r="AU10" s="1">
        <f>D10*내역서!AU71</f>
        <v>0</v>
      </c>
      <c r="AV10" s="1">
        <f>D10*내역서!AV71</f>
        <v>0</v>
      </c>
    </row>
    <row r="11" spans="1:48" ht="30" customHeight="1">
      <c r="A11" s="3" t="s">
        <v>26</v>
      </c>
      <c r="B11" s="4"/>
      <c r="C11" s="5" t="s">
        <v>15</v>
      </c>
      <c r="D11" s="6">
        <v>1</v>
      </c>
      <c r="E11" s="7">
        <f>F12</f>
        <v>0</v>
      </c>
      <c r="F11" s="7">
        <f t="shared" si="0"/>
        <v>0</v>
      </c>
      <c r="G11" s="7">
        <f>H12</f>
        <v>0</v>
      </c>
      <c r="H11" s="7">
        <f t="shared" si="1"/>
        <v>0</v>
      </c>
      <c r="I11" s="7">
        <f>J12</f>
        <v>0</v>
      </c>
      <c r="J11" s="7">
        <f t="shared" si="2"/>
        <v>0</v>
      </c>
      <c r="K11" s="7">
        <f t="shared" si="3"/>
        <v>0</v>
      </c>
      <c r="L11" s="7">
        <f t="shared" si="3"/>
        <v>0</v>
      </c>
      <c r="M11" s="4"/>
      <c r="N11" s="8" t="s">
        <v>16</v>
      </c>
      <c r="O11" s="8" t="s">
        <v>18</v>
      </c>
      <c r="Q11" s="1">
        <v>1</v>
      </c>
      <c r="R11" s="1">
        <v>261187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</row>
    <row r="12" spans="1:48" ht="30" customHeight="1">
      <c r="A12" s="3" t="s">
        <v>27</v>
      </c>
      <c r="B12" s="4"/>
      <c r="C12" s="5" t="s">
        <v>15</v>
      </c>
      <c r="D12" s="6">
        <v>1</v>
      </c>
      <c r="E12" s="7">
        <f>내역서!F166</f>
        <v>0</v>
      </c>
      <c r="F12" s="7">
        <f t="shared" si="0"/>
        <v>0</v>
      </c>
      <c r="G12" s="7">
        <f>내역서!H30</f>
        <v>0</v>
      </c>
      <c r="H12" s="7">
        <f t="shared" si="1"/>
        <v>0</v>
      </c>
      <c r="I12" s="7">
        <f>내역서!J30</f>
        <v>0</v>
      </c>
      <c r="J12" s="7">
        <f t="shared" si="2"/>
        <v>0</v>
      </c>
      <c r="K12" s="7">
        <f t="shared" si="3"/>
        <v>0</v>
      </c>
      <c r="L12" s="7">
        <f t="shared" si="3"/>
        <v>0</v>
      </c>
      <c r="M12" s="4"/>
      <c r="N12" s="8" t="s">
        <v>18</v>
      </c>
      <c r="O12" s="8" t="s">
        <v>20</v>
      </c>
      <c r="Q12" s="1">
        <v>1</v>
      </c>
      <c r="R12" s="1">
        <f>D12*내역서!R30</f>
        <v>0</v>
      </c>
      <c r="S12" s="1">
        <f>D12*내역서!S30</f>
        <v>0</v>
      </c>
      <c r="T12" s="1">
        <f>D12*내역서!T30</f>
        <v>0</v>
      </c>
      <c r="U12" s="1">
        <f>D12*내역서!U30</f>
        <v>0</v>
      </c>
      <c r="V12" s="1">
        <f>D12*내역서!V30</f>
        <v>0</v>
      </c>
      <c r="W12" s="1">
        <f>D12*내역서!W30</f>
        <v>0</v>
      </c>
      <c r="X12" s="1">
        <f>D12*내역서!X30</f>
        <v>0</v>
      </c>
      <c r="Y12" s="1">
        <f>D12*내역서!Y30</f>
        <v>0</v>
      </c>
      <c r="Z12" s="1">
        <f>D12*내역서!Z30</f>
        <v>0</v>
      </c>
      <c r="AA12" s="1">
        <f>D12*내역서!AA30</f>
        <v>0</v>
      </c>
      <c r="AB12" s="1">
        <f>D12*내역서!AB30</f>
        <v>0</v>
      </c>
      <c r="AC12" s="1">
        <f>D12*내역서!AC30</f>
        <v>0</v>
      </c>
      <c r="AD12" s="1">
        <f>D12*내역서!AD30</f>
        <v>0</v>
      </c>
      <c r="AE12" s="1">
        <f>D12*내역서!AE30</f>
        <v>0</v>
      </c>
      <c r="AF12" s="1">
        <f>D12*내역서!AF30</f>
        <v>0</v>
      </c>
      <c r="AG12" s="1">
        <f>D12*내역서!AG30</f>
        <v>0</v>
      </c>
      <c r="AH12" s="1">
        <f>D12*내역서!AH30</f>
        <v>0</v>
      </c>
      <c r="AI12" s="1">
        <f>D12*내역서!AI30</f>
        <v>0</v>
      </c>
      <c r="AJ12" s="1">
        <f>D12*내역서!AJ30</f>
        <v>0</v>
      </c>
      <c r="AK12" s="1">
        <f>D12*내역서!AK30</f>
        <v>0</v>
      </c>
      <c r="AL12" s="1">
        <f>D12*내역서!AL30</f>
        <v>0</v>
      </c>
      <c r="AM12" s="1">
        <f>D12*내역서!AM30</f>
        <v>0</v>
      </c>
      <c r="AN12" s="1">
        <f>D12*내역서!AN30</f>
        <v>0</v>
      </c>
      <c r="AO12" s="1">
        <f>D12*내역서!AO30</f>
        <v>0</v>
      </c>
      <c r="AP12" s="1">
        <f>D12*내역서!AP30</f>
        <v>0</v>
      </c>
      <c r="AQ12" s="1">
        <f>D12*내역서!AQ30</f>
        <v>0</v>
      </c>
      <c r="AR12" s="1">
        <f>D12*내역서!AR30</f>
        <v>0</v>
      </c>
      <c r="AS12" s="1">
        <f>D12*내역서!AS30</f>
        <v>0</v>
      </c>
      <c r="AT12" s="1">
        <f>D12*내역서!AT30</f>
        <v>0</v>
      </c>
      <c r="AU12" s="1">
        <f>D12*내역서!AU30</f>
        <v>0</v>
      </c>
      <c r="AV12" s="1">
        <f>D12*내역서!AV30</f>
        <v>0</v>
      </c>
    </row>
    <row r="13" spans="1:48" ht="30" customHeight="1">
      <c r="A13" s="4"/>
      <c r="B13" s="4"/>
      <c r="C13" s="6"/>
      <c r="D13" s="6"/>
      <c r="E13" s="7"/>
      <c r="F13" s="7"/>
      <c r="G13" s="7"/>
      <c r="H13" s="7"/>
      <c r="I13" s="7"/>
      <c r="J13" s="7"/>
      <c r="K13" s="7"/>
      <c r="L13" s="7"/>
      <c r="M13" s="4"/>
    </row>
    <row r="14" spans="1:48" ht="30" customHeight="1">
      <c r="A14" s="4"/>
      <c r="B14" s="4"/>
      <c r="C14" s="6"/>
      <c r="D14" s="6"/>
      <c r="E14" s="7"/>
      <c r="F14" s="7"/>
      <c r="G14" s="7"/>
      <c r="H14" s="7"/>
      <c r="I14" s="7"/>
      <c r="J14" s="7"/>
      <c r="K14" s="7"/>
      <c r="L14" s="7"/>
      <c r="M14" s="4"/>
    </row>
    <row r="15" spans="1:48" ht="30" customHeight="1">
      <c r="A15" s="4"/>
      <c r="B15" s="4"/>
      <c r="C15" s="6"/>
      <c r="D15" s="6"/>
      <c r="E15" s="7"/>
      <c r="F15" s="7"/>
      <c r="G15" s="7"/>
      <c r="H15" s="7"/>
      <c r="I15" s="7"/>
      <c r="J15" s="7"/>
      <c r="K15" s="7"/>
      <c r="L15" s="7"/>
      <c r="M15" s="4"/>
    </row>
    <row r="16" spans="1:48" ht="30" customHeight="1">
      <c r="A16" s="4"/>
      <c r="B16" s="4"/>
      <c r="C16" s="6"/>
      <c r="D16" s="6"/>
      <c r="E16" s="7"/>
      <c r="F16" s="7"/>
      <c r="G16" s="7"/>
      <c r="H16" s="7"/>
      <c r="I16" s="7"/>
      <c r="J16" s="7"/>
      <c r="K16" s="7"/>
      <c r="L16" s="7"/>
      <c r="M16" s="4"/>
    </row>
    <row r="17" spans="1:13" ht="30" customHeight="1">
      <c r="A17" s="4"/>
      <c r="B17" s="4"/>
      <c r="C17" s="6"/>
      <c r="D17" s="6"/>
      <c r="E17" s="7"/>
      <c r="F17" s="7"/>
      <c r="G17" s="7"/>
      <c r="H17" s="7"/>
      <c r="I17" s="7"/>
      <c r="J17" s="7"/>
      <c r="K17" s="7"/>
      <c r="L17" s="7"/>
      <c r="M17" s="4"/>
    </row>
    <row r="18" spans="1:13" ht="30" customHeight="1">
      <c r="A18" s="4"/>
      <c r="B18" s="4"/>
      <c r="C18" s="6"/>
      <c r="D18" s="6"/>
      <c r="E18" s="7"/>
      <c r="F18" s="7"/>
      <c r="G18" s="7"/>
      <c r="H18" s="7"/>
      <c r="I18" s="7"/>
      <c r="J18" s="7"/>
      <c r="K18" s="7"/>
      <c r="L18" s="7"/>
      <c r="M18" s="4"/>
    </row>
    <row r="19" spans="1:13" ht="30" customHeight="1">
      <c r="A19" s="4"/>
      <c r="B19" s="4"/>
      <c r="C19" s="6"/>
      <c r="D19" s="6"/>
      <c r="E19" s="7"/>
      <c r="F19" s="7"/>
      <c r="G19" s="7"/>
      <c r="H19" s="7"/>
      <c r="I19" s="7"/>
      <c r="J19" s="7"/>
      <c r="K19" s="7"/>
      <c r="L19" s="7"/>
      <c r="M19" s="4"/>
    </row>
    <row r="20" spans="1:13" ht="30" customHeight="1">
      <c r="A20" s="4"/>
      <c r="B20" s="4"/>
      <c r="C20" s="6"/>
      <c r="D20" s="6"/>
      <c r="E20" s="7"/>
      <c r="F20" s="7"/>
      <c r="G20" s="7"/>
      <c r="H20" s="7"/>
      <c r="I20" s="7"/>
      <c r="J20" s="7"/>
      <c r="K20" s="7"/>
      <c r="L20" s="7"/>
      <c r="M20" s="4"/>
    </row>
    <row r="21" spans="1:13" ht="30" customHeight="1">
      <c r="A21" s="4"/>
      <c r="B21" s="4"/>
      <c r="C21" s="6"/>
      <c r="D21" s="6"/>
      <c r="E21" s="7"/>
      <c r="F21" s="7"/>
      <c r="G21" s="7"/>
      <c r="H21" s="7"/>
      <c r="I21" s="7"/>
      <c r="J21" s="7"/>
      <c r="K21" s="7"/>
      <c r="L21" s="7"/>
      <c r="M21" s="4"/>
    </row>
    <row r="22" spans="1:13" ht="30" customHeight="1">
      <c r="A22" s="4"/>
      <c r="B22" s="4"/>
      <c r="C22" s="6"/>
      <c r="D22" s="6"/>
      <c r="E22" s="7"/>
      <c r="F22" s="7"/>
      <c r="G22" s="7"/>
      <c r="H22" s="7"/>
      <c r="I22" s="7"/>
      <c r="J22" s="7"/>
      <c r="K22" s="7"/>
      <c r="L22" s="7"/>
      <c r="M22" s="4"/>
    </row>
    <row r="23" spans="1:13" ht="30" customHeight="1">
      <c r="A23" s="4"/>
      <c r="B23" s="4"/>
      <c r="C23" s="6"/>
      <c r="D23" s="6"/>
      <c r="E23" s="7"/>
      <c r="F23" s="7"/>
      <c r="G23" s="7"/>
      <c r="H23" s="7"/>
      <c r="I23" s="7"/>
      <c r="J23" s="7"/>
      <c r="K23" s="7"/>
      <c r="L23" s="7"/>
      <c r="M23" s="4"/>
    </row>
    <row r="24" spans="1:13" ht="30" customHeight="1">
      <c r="A24" s="4"/>
      <c r="B24" s="4"/>
      <c r="C24" s="6"/>
      <c r="D24" s="6"/>
      <c r="E24" s="7"/>
      <c r="F24" s="7"/>
      <c r="G24" s="7"/>
      <c r="H24" s="7"/>
      <c r="I24" s="7"/>
      <c r="J24" s="7"/>
      <c r="K24" s="7"/>
      <c r="L24" s="7"/>
      <c r="M24" s="4"/>
    </row>
    <row r="25" spans="1:13" ht="30" customHeight="1">
      <c r="A25" s="4"/>
      <c r="B25" s="4"/>
      <c r="C25" s="6"/>
      <c r="D25" s="6"/>
      <c r="E25" s="7"/>
      <c r="F25" s="7"/>
      <c r="G25" s="7"/>
      <c r="H25" s="7"/>
      <c r="I25" s="7"/>
      <c r="J25" s="7"/>
      <c r="K25" s="7"/>
      <c r="L25" s="7"/>
      <c r="M25" s="4"/>
    </row>
    <row r="26" spans="1:13" ht="30" customHeight="1">
      <c r="A26" s="4"/>
      <c r="B26" s="4"/>
      <c r="C26" s="6"/>
      <c r="D26" s="6"/>
      <c r="E26" s="7"/>
      <c r="F26" s="7"/>
      <c r="G26" s="7"/>
      <c r="H26" s="7"/>
      <c r="I26" s="7"/>
      <c r="J26" s="7"/>
      <c r="K26" s="7"/>
      <c r="L26" s="7"/>
      <c r="M26" s="4"/>
    </row>
    <row r="27" spans="1:13" ht="30" customHeight="1">
      <c r="A27" s="4"/>
      <c r="B27" s="4"/>
      <c r="C27" s="6"/>
      <c r="D27" s="6"/>
      <c r="E27" s="7"/>
      <c r="F27" s="7"/>
      <c r="G27" s="7"/>
      <c r="H27" s="7"/>
      <c r="I27" s="7"/>
      <c r="J27" s="7"/>
      <c r="K27" s="7"/>
      <c r="L27" s="7"/>
      <c r="M27" s="4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conditionalFormatting sqref="A5:M27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9166666666666663" right="0" top="0.3888888888888889" bottom="0.3888888888888889" header="0" footer="0"/>
  <pageSetup paperSize="9" scale="60" fitToHeight="0" orientation="landscape" r:id="rId1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D69F1-D02C-4923-AF3D-69A366FB9043}">
  <sheetPr>
    <tabColor rgb="FFFFFFB7"/>
    <pageSetUpPr fitToPage="1"/>
  </sheetPr>
  <dimension ref="A1:AY166"/>
  <sheetViews>
    <sheetView tabSelected="1" view="pageBreakPreview" zoomScaleNormal="100" zoomScaleSheetLayoutView="100" workbookViewId="0">
      <pane xSplit="4" ySplit="4" topLeftCell="E5" activePane="bottomRight" state="frozen"/>
      <selection activeCell="A15" sqref="A15"/>
      <selection pane="topRight" activeCell="A15" sqref="A15"/>
      <selection pane="bottomLeft" activeCell="A15" sqref="A15"/>
      <selection pane="bottomRight" activeCell="B160" sqref="B160"/>
    </sheetView>
  </sheetViews>
  <sheetFormatPr defaultRowHeight="16.5"/>
  <cols>
    <col min="1" max="2" width="33.75" style="9" customWidth="1"/>
    <col min="3" max="3" width="4.75" style="10" customWidth="1"/>
    <col min="4" max="4" width="9.75" style="11" customWidth="1"/>
    <col min="5" max="12" width="14.75" style="11" customWidth="1"/>
    <col min="13" max="13" width="13.75" style="11" customWidth="1"/>
    <col min="14" max="51" width="0" style="1" hidden="1" customWidth="1"/>
    <col min="52" max="16384" width="9" style="1"/>
  </cols>
  <sheetData>
    <row r="1" spans="1:51" ht="30" customHeight="1">
      <c r="A1" s="33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51" ht="30" customHeight="1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51" ht="30" customHeight="1">
      <c r="A3" s="32" t="s">
        <v>2</v>
      </c>
      <c r="B3" s="32" t="s">
        <v>3</v>
      </c>
      <c r="C3" s="32" t="s">
        <v>4</v>
      </c>
      <c r="D3" s="32" t="s">
        <v>29</v>
      </c>
      <c r="E3" s="32" t="s">
        <v>6</v>
      </c>
      <c r="F3" s="32"/>
      <c r="G3" s="32" t="s">
        <v>7</v>
      </c>
      <c r="H3" s="32"/>
      <c r="I3" s="32" t="s">
        <v>8</v>
      </c>
      <c r="J3" s="32"/>
      <c r="K3" s="32" t="s">
        <v>9</v>
      </c>
      <c r="L3" s="32"/>
      <c r="M3" s="32" t="s">
        <v>10</v>
      </c>
    </row>
    <row r="4" spans="1:51" ht="30" customHeight="1">
      <c r="A4" s="32"/>
      <c r="B4" s="32"/>
      <c r="C4" s="32"/>
      <c r="D4" s="32"/>
      <c r="E4" s="2" t="s">
        <v>11</v>
      </c>
      <c r="F4" s="2" t="s">
        <v>30</v>
      </c>
      <c r="G4" s="2" t="s">
        <v>11</v>
      </c>
      <c r="H4" s="2" t="s">
        <v>30</v>
      </c>
      <c r="I4" s="2" t="s">
        <v>11</v>
      </c>
      <c r="J4" s="2" t="s">
        <v>30</v>
      </c>
      <c r="K4" s="2" t="s">
        <v>11</v>
      </c>
      <c r="L4" s="2" t="s">
        <v>30</v>
      </c>
      <c r="M4" s="32"/>
      <c r="N4" s="1" t="s">
        <v>31</v>
      </c>
      <c r="O4" s="1" t="s">
        <v>32</v>
      </c>
      <c r="P4" s="1" t="s">
        <v>33</v>
      </c>
      <c r="Q4" s="1" t="s">
        <v>34</v>
      </c>
      <c r="R4" s="1" t="s">
        <v>35</v>
      </c>
      <c r="S4" s="1" t="s">
        <v>36</v>
      </c>
      <c r="T4" s="1" t="s">
        <v>37</v>
      </c>
      <c r="U4" s="1" t="s">
        <v>38</v>
      </c>
      <c r="V4" s="1" t="s">
        <v>39</v>
      </c>
      <c r="W4" s="1" t="s">
        <v>40</v>
      </c>
      <c r="X4" s="1" t="s">
        <v>41</v>
      </c>
      <c r="Y4" s="1" t="s">
        <v>42</v>
      </c>
      <c r="Z4" s="1" t="s">
        <v>43</v>
      </c>
      <c r="AA4" s="1" t="s">
        <v>44</v>
      </c>
      <c r="AB4" s="1" t="s">
        <v>45</v>
      </c>
      <c r="AC4" s="1" t="s">
        <v>46</v>
      </c>
      <c r="AD4" s="1" t="s">
        <v>47</v>
      </c>
      <c r="AE4" s="1" t="s">
        <v>48</v>
      </c>
      <c r="AF4" s="1" t="s">
        <v>49</v>
      </c>
      <c r="AG4" s="1" t="s">
        <v>50</v>
      </c>
      <c r="AH4" s="1" t="s">
        <v>51</v>
      </c>
      <c r="AI4" s="1" t="s">
        <v>52</v>
      </c>
      <c r="AJ4" s="1" t="s">
        <v>53</v>
      </c>
      <c r="AK4" s="1" t="s">
        <v>54</v>
      </c>
      <c r="AL4" s="1" t="s">
        <v>55</v>
      </c>
      <c r="AM4" s="1" t="s">
        <v>56</v>
      </c>
      <c r="AN4" s="1" t="s">
        <v>57</v>
      </c>
      <c r="AO4" s="1" t="s">
        <v>58</v>
      </c>
      <c r="AP4" s="1" t="s">
        <v>59</v>
      </c>
      <c r="AQ4" s="1" t="s">
        <v>60</v>
      </c>
      <c r="AR4" s="1" t="s">
        <v>61</v>
      </c>
      <c r="AS4" s="1" t="s">
        <v>62</v>
      </c>
      <c r="AT4" s="1" t="s">
        <v>63</v>
      </c>
      <c r="AU4" s="1" t="s">
        <v>64</v>
      </c>
      <c r="AV4" s="1" t="s">
        <v>65</v>
      </c>
      <c r="AW4" s="1" t="s">
        <v>66</v>
      </c>
      <c r="AX4" s="1" t="s">
        <v>67</v>
      </c>
      <c r="AY4" s="1" t="s">
        <v>68</v>
      </c>
    </row>
    <row r="5" spans="1:51" ht="30" customHeight="1">
      <c r="A5" s="36" t="s">
        <v>69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8"/>
    </row>
    <row r="6" spans="1:51" ht="30" customHeight="1">
      <c r="A6" s="3" t="s">
        <v>70</v>
      </c>
      <c r="B6" s="3" t="s">
        <v>71</v>
      </c>
      <c r="C6" s="5" t="s">
        <v>72</v>
      </c>
      <c r="D6" s="7">
        <f>[1]공량산출서!F8</f>
        <v>1</v>
      </c>
      <c r="E6" s="7"/>
      <c r="F6" s="7"/>
      <c r="G6" s="7"/>
      <c r="H6" s="7"/>
      <c r="I6" s="7"/>
      <c r="J6" s="7"/>
      <c r="K6" s="7"/>
      <c r="L6" s="7"/>
      <c r="M6" s="12"/>
      <c r="O6" s="1" t="str">
        <f>"01"</f>
        <v>01</v>
      </c>
      <c r="P6" s="8" t="s">
        <v>35</v>
      </c>
      <c r="Q6" s="1">
        <v>1</v>
      </c>
      <c r="R6" s="1">
        <f t="shared" ref="R6:R12" si="0">IF(P6="기계경비", J6, 0)</f>
        <v>0</v>
      </c>
      <c r="S6" s="1">
        <f t="shared" ref="S6:S12" si="1">IF(P6="운반비", L6, 0)</f>
        <v>0</v>
      </c>
      <c r="T6" s="1">
        <f t="shared" ref="T6:T12" si="2">IF(P6="작업부산물", F6, 0)</f>
        <v>0</v>
      </c>
      <c r="U6" s="1">
        <f t="shared" ref="U6:U12" si="3">IF(P6="관급", F6, 0)</f>
        <v>0</v>
      </c>
      <c r="V6" s="1">
        <f t="shared" ref="V6:V12" si="4">IF(P6="외주비", J6, 0)</f>
        <v>0</v>
      </c>
      <c r="W6" s="1">
        <f t="shared" ref="W6:W12" si="5">IF(P6="장비비", J6, 0)</f>
        <v>0</v>
      </c>
      <c r="X6" s="1">
        <f t="shared" ref="X6:X12" si="6">IF(P6="폐기물처리비", L6, 0)</f>
        <v>0</v>
      </c>
      <c r="Y6" s="1">
        <f t="shared" ref="Y6:Y12" si="7">IF(P6="가설비", J6, 0)</f>
        <v>0</v>
      </c>
      <c r="Z6" s="1">
        <f t="shared" ref="Z6:Z12" si="8">IF(P6="잡비제외분", F6, 0)</f>
        <v>0</v>
      </c>
      <c r="AA6" s="1">
        <f t="shared" ref="AA6:AA12" si="9">IF(P6="사급자재대", L6, 0)</f>
        <v>0</v>
      </c>
      <c r="AB6" s="1">
        <f t="shared" ref="AB6:AB12" si="10">IF(P6="관급자재대", L6, 0)</f>
        <v>0</v>
      </c>
      <c r="AC6" s="1">
        <f t="shared" ref="AC6:AC12" si="11">IF(P6="사용자항목1", L6, 0)</f>
        <v>0</v>
      </c>
      <c r="AD6" s="1">
        <f t="shared" ref="AD6:AD12" si="12">IF(P6="사용자항목2", L6, 0)</f>
        <v>0</v>
      </c>
      <c r="AE6" s="1">
        <f t="shared" ref="AE6:AE12" si="13">IF(P6="안전관리비", L6, 0)</f>
        <v>0</v>
      </c>
      <c r="AF6" s="1">
        <f t="shared" ref="AF6:AF12" si="14">IF(P6="품질관리비", L6, 0)</f>
        <v>0</v>
      </c>
      <c r="AG6" s="1">
        <f t="shared" ref="AG6:AG12" si="15">IF(P6="작업부산물(철거해체)", L6, 0)</f>
        <v>0</v>
      </c>
      <c r="AH6" s="1">
        <f t="shared" ref="AH6:AH12" si="16">IF(P6="재해예방기술지도비", L6, 0)</f>
        <v>0</v>
      </c>
      <c r="AI6" s="1">
        <f t="shared" ref="AI6:AI12" si="17">IF(P6="사용자항목7", L6, 0)</f>
        <v>0</v>
      </c>
      <c r="AJ6" s="1">
        <f t="shared" ref="AJ6:AJ12" si="18">IF(P6="사용자항목8", L6, 0)</f>
        <v>0</v>
      </c>
      <c r="AK6" s="1">
        <f t="shared" ref="AK6:AK12" si="19">IF(P6="사용자항목9", L6, 0)</f>
        <v>0</v>
      </c>
      <c r="AL6" s="1">
        <f t="shared" ref="AL6:AL12" si="20">IF(P6="사용자항목10", L6, 0)</f>
        <v>0</v>
      </c>
      <c r="AM6" s="1">
        <f t="shared" ref="AM6:AM12" si="21">IF(P6="사용자항목11", L6, 0)</f>
        <v>0</v>
      </c>
      <c r="AN6" s="1">
        <f t="shared" ref="AN6:AN12" si="22">IF(P6="사용자항목12", L6, 0)</f>
        <v>0</v>
      </c>
      <c r="AO6" s="1">
        <f t="shared" ref="AO6:AO12" si="23">IF(P6="사용자항목13", L6, 0)</f>
        <v>0</v>
      </c>
      <c r="AP6" s="1">
        <f t="shared" ref="AP6:AP12" si="24">IF(P6="사용자항목14", L6, 0)</f>
        <v>0</v>
      </c>
      <c r="AQ6" s="1">
        <f t="shared" ref="AQ6:AQ12" si="25">IF(P6="사용자항목15", L6, 0)</f>
        <v>0</v>
      </c>
      <c r="AR6" s="1">
        <f t="shared" ref="AR6:AR12" si="26">IF(P6="사용자항목16", L6, 0)</f>
        <v>0</v>
      </c>
      <c r="AS6" s="1">
        <f t="shared" ref="AS6:AS12" si="27">IF(P6="사용자항목17", L6, 0)</f>
        <v>0</v>
      </c>
      <c r="AT6" s="1">
        <f t="shared" ref="AT6:AT12" si="28">IF(P6="사용자항목18", L6, 0)</f>
        <v>0</v>
      </c>
      <c r="AU6" s="1">
        <f t="shared" ref="AU6:AU12" si="29">IF(P6="사용자항목19", L6, 0)</f>
        <v>0</v>
      </c>
    </row>
    <row r="7" spans="1:51" ht="30" customHeight="1">
      <c r="A7" s="3" t="s">
        <v>73</v>
      </c>
      <c r="B7" s="3" t="s">
        <v>74</v>
      </c>
      <c r="C7" s="5" t="s">
        <v>72</v>
      </c>
      <c r="D7" s="7">
        <f>[1]공량산출서!F10</f>
        <v>2</v>
      </c>
      <c r="E7" s="7"/>
      <c r="F7" s="7"/>
      <c r="G7" s="7"/>
      <c r="H7" s="7"/>
      <c r="I7" s="7"/>
      <c r="J7" s="7"/>
      <c r="K7" s="7"/>
      <c r="L7" s="7"/>
      <c r="M7" s="7"/>
      <c r="O7" s="1" t="str">
        <f>"01"</f>
        <v>01</v>
      </c>
      <c r="P7" s="8" t="s">
        <v>35</v>
      </c>
      <c r="Q7" s="1">
        <v>1</v>
      </c>
      <c r="R7" s="1">
        <f t="shared" si="0"/>
        <v>0</v>
      </c>
      <c r="S7" s="1">
        <f t="shared" si="1"/>
        <v>0</v>
      </c>
      <c r="T7" s="1">
        <f t="shared" si="2"/>
        <v>0</v>
      </c>
      <c r="U7" s="1">
        <f t="shared" si="3"/>
        <v>0</v>
      </c>
      <c r="V7" s="1">
        <f t="shared" si="4"/>
        <v>0</v>
      </c>
      <c r="W7" s="1">
        <f t="shared" si="5"/>
        <v>0</v>
      </c>
      <c r="X7" s="1">
        <f t="shared" si="6"/>
        <v>0</v>
      </c>
      <c r="Y7" s="1">
        <f t="shared" si="7"/>
        <v>0</v>
      </c>
      <c r="Z7" s="1">
        <f t="shared" si="8"/>
        <v>0</v>
      </c>
      <c r="AA7" s="1">
        <f t="shared" si="9"/>
        <v>0</v>
      </c>
      <c r="AB7" s="1">
        <f t="shared" si="10"/>
        <v>0</v>
      </c>
      <c r="AC7" s="1">
        <f t="shared" si="11"/>
        <v>0</v>
      </c>
      <c r="AD7" s="1">
        <f t="shared" si="12"/>
        <v>0</v>
      </c>
      <c r="AE7" s="1">
        <f t="shared" si="13"/>
        <v>0</v>
      </c>
      <c r="AF7" s="1">
        <f t="shared" si="14"/>
        <v>0</v>
      </c>
      <c r="AG7" s="1">
        <f t="shared" si="15"/>
        <v>0</v>
      </c>
      <c r="AH7" s="1">
        <f t="shared" si="16"/>
        <v>0</v>
      </c>
      <c r="AI7" s="1">
        <f t="shared" si="17"/>
        <v>0</v>
      </c>
      <c r="AJ7" s="1">
        <f t="shared" si="18"/>
        <v>0</v>
      </c>
      <c r="AK7" s="1">
        <f t="shared" si="19"/>
        <v>0</v>
      </c>
      <c r="AL7" s="1">
        <f t="shared" si="20"/>
        <v>0</v>
      </c>
      <c r="AM7" s="1">
        <f t="shared" si="21"/>
        <v>0</v>
      </c>
      <c r="AN7" s="1">
        <f t="shared" si="22"/>
        <v>0</v>
      </c>
      <c r="AO7" s="1">
        <f t="shared" si="23"/>
        <v>0</v>
      </c>
      <c r="AP7" s="1">
        <f t="shared" si="24"/>
        <v>0</v>
      </c>
      <c r="AQ7" s="1">
        <f t="shared" si="25"/>
        <v>0</v>
      </c>
      <c r="AR7" s="1">
        <f t="shared" si="26"/>
        <v>0</v>
      </c>
      <c r="AS7" s="1">
        <f t="shared" si="27"/>
        <v>0</v>
      </c>
      <c r="AT7" s="1">
        <f t="shared" si="28"/>
        <v>0</v>
      </c>
      <c r="AU7" s="1">
        <f t="shared" si="29"/>
        <v>0</v>
      </c>
    </row>
    <row r="8" spans="1:51" ht="30" customHeight="1">
      <c r="A8" s="3" t="s">
        <v>75</v>
      </c>
      <c r="B8" s="3" t="s">
        <v>76</v>
      </c>
      <c r="C8" s="5" t="s">
        <v>77</v>
      </c>
      <c r="D8" s="7">
        <f>[1]공량산출서!G25</f>
        <v>1.46</v>
      </c>
      <c r="E8" s="7"/>
      <c r="F8" s="7"/>
      <c r="G8" s="7"/>
      <c r="H8" s="7"/>
      <c r="I8" s="7"/>
      <c r="J8" s="7"/>
      <c r="K8" s="7"/>
      <c r="L8" s="7"/>
      <c r="M8" s="7"/>
      <c r="O8" s="1" t="str">
        <f>"02"</f>
        <v>02</v>
      </c>
      <c r="P8" s="8" t="s">
        <v>35</v>
      </c>
      <c r="Q8" s="1">
        <v>1</v>
      </c>
      <c r="R8" s="1">
        <f t="shared" si="0"/>
        <v>0</v>
      </c>
      <c r="S8" s="1">
        <f t="shared" si="1"/>
        <v>0</v>
      </c>
      <c r="T8" s="1">
        <f t="shared" si="2"/>
        <v>0</v>
      </c>
      <c r="U8" s="1">
        <f t="shared" si="3"/>
        <v>0</v>
      </c>
      <c r="V8" s="1">
        <f t="shared" si="4"/>
        <v>0</v>
      </c>
      <c r="W8" s="1">
        <f t="shared" si="5"/>
        <v>0</v>
      </c>
      <c r="X8" s="1">
        <f t="shared" si="6"/>
        <v>0</v>
      </c>
      <c r="Y8" s="1">
        <f t="shared" si="7"/>
        <v>0</v>
      </c>
      <c r="Z8" s="1">
        <f t="shared" si="8"/>
        <v>0</v>
      </c>
      <c r="AA8" s="1">
        <f t="shared" si="9"/>
        <v>0</v>
      </c>
      <c r="AB8" s="1">
        <f t="shared" si="10"/>
        <v>0</v>
      </c>
      <c r="AC8" s="1">
        <f t="shared" si="11"/>
        <v>0</v>
      </c>
      <c r="AD8" s="1">
        <f t="shared" si="12"/>
        <v>0</v>
      </c>
      <c r="AE8" s="1">
        <f t="shared" si="13"/>
        <v>0</v>
      </c>
      <c r="AF8" s="1">
        <f t="shared" si="14"/>
        <v>0</v>
      </c>
      <c r="AG8" s="1">
        <f t="shared" si="15"/>
        <v>0</v>
      </c>
      <c r="AH8" s="1">
        <f t="shared" si="16"/>
        <v>0</v>
      </c>
      <c r="AI8" s="1">
        <f t="shared" si="17"/>
        <v>0</v>
      </c>
      <c r="AJ8" s="1">
        <f t="shared" si="18"/>
        <v>0</v>
      </c>
      <c r="AK8" s="1">
        <f t="shared" si="19"/>
        <v>0</v>
      </c>
      <c r="AL8" s="1">
        <f t="shared" si="20"/>
        <v>0</v>
      </c>
      <c r="AM8" s="1">
        <f t="shared" si="21"/>
        <v>0</v>
      </c>
      <c r="AN8" s="1">
        <f t="shared" si="22"/>
        <v>0</v>
      </c>
      <c r="AO8" s="1">
        <f t="shared" si="23"/>
        <v>0</v>
      </c>
      <c r="AP8" s="1">
        <f t="shared" si="24"/>
        <v>0</v>
      </c>
      <c r="AQ8" s="1">
        <f t="shared" si="25"/>
        <v>0</v>
      </c>
      <c r="AR8" s="1">
        <f t="shared" si="26"/>
        <v>0</v>
      </c>
      <c r="AS8" s="1">
        <f t="shared" si="27"/>
        <v>0</v>
      </c>
      <c r="AT8" s="1">
        <f t="shared" si="28"/>
        <v>0</v>
      </c>
      <c r="AU8" s="1">
        <f t="shared" si="29"/>
        <v>0</v>
      </c>
    </row>
    <row r="9" spans="1:51" ht="30" customHeight="1">
      <c r="A9" s="3" t="s">
        <v>78</v>
      </c>
      <c r="B9" s="3" t="s">
        <v>76</v>
      </c>
      <c r="C9" s="5" t="s">
        <v>77</v>
      </c>
      <c r="D9" s="7">
        <f>[1]공량산출서!H25</f>
        <v>0.57999999999999996</v>
      </c>
      <c r="E9" s="7"/>
      <c r="F9" s="7"/>
      <c r="G9" s="7"/>
      <c r="H9" s="7"/>
      <c r="I9" s="7"/>
      <c r="J9" s="7"/>
      <c r="K9" s="7"/>
      <c r="L9" s="7"/>
      <c r="M9" s="7"/>
      <c r="O9" s="1" t="str">
        <f>"02"</f>
        <v>02</v>
      </c>
      <c r="P9" s="8" t="s">
        <v>35</v>
      </c>
      <c r="Q9" s="1">
        <v>1</v>
      </c>
      <c r="R9" s="1">
        <f t="shared" si="0"/>
        <v>0</v>
      </c>
      <c r="S9" s="1">
        <f t="shared" si="1"/>
        <v>0</v>
      </c>
      <c r="T9" s="1">
        <f t="shared" si="2"/>
        <v>0</v>
      </c>
      <c r="U9" s="1">
        <f t="shared" si="3"/>
        <v>0</v>
      </c>
      <c r="V9" s="1">
        <f t="shared" si="4"/>
        <v>0</v>
      </c>
      <c r="W9" s="1">
        <f t="shared" si="5"/>
        <v>0</v>
      </c>
      <c r="X9" s="1">
        <f t="shared" si="6"/>
        <v>0</v>
      </c>
      <c r="Y9" s="1">
        <f t="shared" si="7"/>
        <v>0</v>
      </c>
      <c r="Z9" s="1">
        <f t="shared" si="8"/>
        <v>0</v>
      </c>
      <c r="AA9" s="1">
        <f t="shared" si="9"/>
        <v>0</v>
      </c>
      <c r="AB9" s="1">
        <f t="shared" si="10"/>
        <v>0</v>
      </c>
      <c r="AC9" s="1">
        <f t="shared" si="11"/>
        <v>0</v>
      </c>
      <c r="AD9" s="1">
        <f t="shared" si="12"/>
        <v>0</v>
      </c>
      <c r="AE9" s="1">
        <f t="shared" si="13"/>
        <v>0</v>
      </c>
      <c r="AF9" s="1">
        <f t="shared" si="14"/>
        <v>0</v>
      </c>
      <c r="AG9" s="1">
        <f t="shared" si="15"/>
        <v>0</v>
      </c>
      <c r="AH9" s="1">
        <f t="shared" si="16"/>
        <v>0</v>
      </c>
      <c r="AI9" s="1">
        <f t="shared" si="17"/>
        <v>0</v>
      </c>
      <c r="AJ9" s="1">
        <f t="shared" si="18"/>
        <v>0</v>
      </c>
      <c r="AK9" s="1">
        <f t="shared" si="19"/>
        <v>0</v>
      </c>
      <c r="AL9" s="1">
        <f t="shared" si="20"/>
        <v>0</v>
      </c>
      <c r="AM9" s="1">
        <f t="shared" si="21"/>
        <v>0</v>
      </c>
      <c r="AN9" s="1">
        <f t="shared" si="22"/>
        <v>0</v>
      </c>
      <c r="AO9" s="1">
        <f t="shared" si="23"/>
        <v>0</v>
      </c>
      <c r="AP9" s="1">
        <f t="shared" si="24"/>
        <v>0</v>
      </c>
      <c r="AQ9" s="1">
        <f t="shared" si="25"/>
        <v>0</v>
      </c>
      <c r="AR9" s="1">
        <f t="shared" si="26"/>
        <v>0</v>
      </c>
      <c r="AS9" s="1">
        <f t="shared" si="27"/>
        <v>0</v>
      </c>
      <c r="AT9" s="1">
        <f t="shared" si="28"/>
        <v>0</v>
      </c>
      <c r="AU9" s="1">
        <f t="shared" si="29"/>
        <v>0</v>
      </c>
    </row>
    <row r="10" spans="1:51" ht="30" customHeight="1">
      <c r="A10" s="3" t="s">
        <v>79</v>
      </c>
      <c r="B10" s="3" t="s">
        <v>76</v>
      </c>
      <c r="C10" s="5" t="s">
        <v>77</v>
      </c>
      <c r="D10" s="7">
        <f>[1]공량산출서!I25</f>
        <v>0.222</v>
      </c>
      <c r="E10" s="7"/>
      <c r="F10" s="7"/>
      <c r="G10" s="7"/>
      <c r="H10" s="7"/>
      <c r="I10" s="7"/>
      <c r="J10" s="7"/>
      <c r="K10" s="7"/>
      <c r="L10" s="7"/>
      <c r="M10" s="7"/>
      <c r="O10" s="1" t="str">
        <f>"02"</f>
        <v>02</v>
      </c>
      <c r="P10" s="8" t="s">
        <v>35</v>
      </c>
      <c r="Q10" s="1">
        <v>1</v>
      </c>
      <c r="R10" s="1">
        <f t="shared" si="0"/>
        <v>0</v>
      </c>
      <c r="S10" s="1">
        <f t="shared" si="1"/>
        <v>0</v>
      </c>
      <c r="T10" s="1">
        <f t="shared" si="2"/>
        <v>0</v>
      </c>
      <c r="U10" s="1">
        <f t="shared" si="3"/>
        <v>0</v>
      </c>
      <c r="V10" s="1">
        <f t="shared" si="4"/>
        <v>0</v>
      </c>
      <c r="W10" s="1">
        <f t="shared" si="5"/>
        <v>0</v>
      </c>
      <c r="X10" s="1">
        <f t="shared" si="6"/>
        <v>0</v>
      </c>
      <c r="Y10" s="1">
        <f t="shared" si="7"/>
        <v>0</v>
      </c>
      <c r="Z10" s="1">
        <f t="shared" si="8"/>
        <v>0</v>
      </c>
      <c r="AA10" s="1">
        <f t="shared" si="9"/>
        <v>0</v>
      </c>
      <c r="AB10" s="1">
        <f t="shared" si="10"/>
        <v>0</v>
      </c>
      <c r="AC10" s="1">
        <f t="shared" si="11"/>
        <v>0</v>
      </c>
      <c r="AD10" s="1">
        <f t="shared" si="12"/>
        <v>0</v>
      </c>
      <c r="AE10" s="1">
        <f t="shared" si="13"/>
        <v>0</v>
      </c>
      <c r="AF10" s="1">
        <f t="shared" si="14"/>
        <v>0</v>
      </c>
      <c r="AG10" s="1">
        <f t="shared" si="15"/>
        <v>0</v>
      </c>
      <c r="AH10" s="1">
        <f t="shared" si="16"/>
        <v>0</v>
      </c>
      <c r="AI10" s="1">
        <f t="shared" si="17"/>
        <v>0</v>
      </c>
      <c r="AJ10" s="1">
        <f t="shared" si="18"/>
        <v>0</v>
      </c>
      <c r="AK10" s="1">
        <f t="shared" si="19"/>
        <v>0</v>
      </c>
      <c r="AL10" s="1">
        <f t="shared" si="20"/>
        <v>0</v>
      </c>
      <c r="AM10" s="1">
        <f t="shared" si="21"/>
        <v>0</v>
      </c>
      <c r="AN10" s="1">
        <f t="shared" si="22"/>
        <v>0</v>
      </c>
      <c r="AO10" s="1">
        <f t="shared" si="23"/>
        <v>0</v>
      </c>
      <c r="AP10" s="1">
        <f t="shared" si="24"/>
        <v>0</v>
      </c>
      <c r="AQ10" s="1">
        <f t="shared" si="25"/>
        <v>0</v>
      </c>
      <c r="AR10" s="1">
        <f t="shared" si="26"/>
        <v>0</v>
      </c>
      <c r="AS10" s="1">
        <f t="shared" si="27"/>
        <v>0</v>
      </c>
      <c r="AT10" s="1">
        <f t="shared" si="28"/>
        <v>0</v>
      </c>
      <c r="AU10" s="1">
        <f t="shared" si="29"/>
        <v>0</v>
      </c>
    </row>
    <row r="11" spans="1:51" ht="30" customHeight="1">
      <c r="A11" s="3" t="s">
        <v>80</v>
      </c>
      <c r="B11" s="3" t="s">
        <v>76</v>
      </c>
      <c r="C11" s="5" t="s">
        <v>77</v>
      </c>
      <c r="D11" s="7">
        <f>[1]공량산출서!J25</f>
        <v>0.112</v>
      </c>
      <c r="E11" s="7"/>
      <c r="F11" s="7"/>
      <c r="G11" s="7"/>
      <c r="H11" s="7"/>
      <c r="I11" s="7"/>
      <c r="J11" s="7"/>
      <c r="K11" s="7"/>
      <c r="L11" s="7"/>
      <c r="M11" s="7"/>
      <c r="O11" s="1" t="str">
        <f>"02"</f>
        <v>02</v>
      </c>
      <c r="P11" s="8" t="s">
        <v>35</v>
      </c>
      <c r="Q11" s="1">
        <v>1</v>
      </c>
      <c r="R11" s="1">
        <f t="shared" si="0"/>
        <v>0</v>
      </c>
      <c r="S11" s="1">
        <f t="shared" si="1"/>
        <v>0</v>
      </c>
      <c r="T11" s="1">
        <f t="shared" si="2"/>
        <v>0</v>
      </c>
      <c r="U11" s="1">
        <f t="shared" si="3"/>
        <v>0</v>
      </c>
      <c r="V11" s="1">
        <f t="shared" si="4"/>
        <v>0</v>
      </c>
      <c r="W11" s="1">
        <f t="shared" si="5"/>
        <v>0</v>
      </c>
      <c r="X11" s="1">
        <f t="shared" si="6"/>
        <v>0</v>
      </c>
      <c r="Y11" s="1">
        <f t="shared" si="7"/>
        <v>0</v>
      </c>
      <c r="Z11" s="1">
        <f t="shared" si="8"/>
        <v>0</v>
      </c>
      <c r="AA11" s="1">
        <f t="shared" si="9"/>
        <v>0</v>
      </c>
      <c r="AB11" s="1">
        <f t="shared" si="10"/>
        <v>0</v>
      </c>
      <c r="AC11" s="1">
        <f t="shared" si="11"/>
        <v>0</v>
      </c>
      <c r="AD11" s="1">
        <f t="shared" si="12"/>
        <v>0</v>
      </c>
      <c r="AE11" s="1">
        <f t="shared" si="13"/>
        <v>0</v>
      </c>
      <c r="AF11" s="1">
        <f t="shared" si="14"/>
        <v>0</v>
      </c>
      <c r="AG11" s="1">
        <f t="shared" si="15"/>
        <v>0</v>
      </c>
      <c r="AH11" s="1">
        <f t="shared" si="16"/>
        <v>0</v>
      </c>
      <c r="AI11" s="1">
        <f t="shared" si="17"/>
        <v>0</v>
      </c>
      <c r="AJ11" s="1">
        <f t="shared" si="18"/>
        <v>0</v>
      </c>
      <c r="AK11" s="1">
        <f t="shared" si="19"/>
        <v>0</v>
      </c>
      <c r="AL11" s="1">
        <f t="shared" si="20"/>
        <v>0</v>
      </c>
      <c r="AM11" s="1">
        <f t="shared" si="21"/>
        <v>0</v>
      </c>
      <c r="AN11" s="1">
        <f t="shared" si="22"/>
        <v>0</v>
      </c>
      <c r="AO11" s="1">
        <f t="shared" si="23"/>
        <v>0</v>
      </c>
      <c r="AP11" s="1">
        <f t="shared" si="24"/>
        <v>0</v>
      </c>
      <c r="AQ11" s="1">
        <f t="shared" si="25"/>
        <v>0</v>
      </c>
      <c r="AR11" s="1">
        <f t="shared" si="26"/>
        <v>0</v>
      </c>
      <c r="AS11" s="1">
        <f t="shared" si="27"/>
        <v>0</v>
      </c>
      <c r="AT11" s="1">
        <f t="shared" si="28"/>
        <v>0</v>
      </c>
      <c r="AU11" s="1">
        <f t="shared" si="29"/>
        <v>0</v>
      </c>
    </row>
    <row r="12" spans="1:51" ht="30" customHeight="1">
      <c r="A12" s="3" t="s">
        <v>81</v>
      </c>
      <c r="B12" s="4" t="str">
        <f>"노무비의 " &amp; N12*100 &amp; "%"</f>
        <v>노무비의 3%</v>
      </c>
      <c r="C12" s="5" t="s">
        <v>15</v>
      </c>
      <c r="D12" s="7">
        <v>1</v>
      </c>
      <c r="E12" s="7"/>
      <c r="F12" s="7"/>
      <c r="G12" s="7"/>
      <c r="H12" s="7"/>
      <c r="I12" s="7"/>
      <c r="J12" s="7"/>
      <c r="K12" s="7"/>
      <c r="L12" s="7"/>
      <c r="M12" s="7"/>
      <c r="N12" s="1">
        <v>0.03</v>
      </c>
      <c r="O12" s="1" t="str">
        <f>""</f>
        <v/>
      </c>
      <c r="P12" s="8" t="s">
        <v>35</v>
      </c>
      <c r="Q12" s="1">
        <v>1</v>
      </c>
      <c r="R12" s="1">
        <f t="shared" si="0"/>
        <v>0</v>
      </c>
      <c r="S12" s="1">
        <f t="shared" si="1"/>
        <v>0</v>
      </c>
      <c r="T12" s="1">
        <f t="shared" si="2"/>
        <v>0</v>
      </c>
      <c r="U12" s="1">
        <f t="shared" si="3"/>
        <v>0</v>
      </c>
      <c r="V12" s="1">
        <f t="shared" si="4"/>
        <v>0</v>
      </c>
      <c r="W12" s="1">
        <f t="shared" si="5"/>
        <v>0</v>
      </c>
      <c r="X12" s="1">
        <f t="shared" si="6"/>
        <v>0</v>
      </c>
      <c r="Y12" s="1">
        <f t="shared" si="7"/>
        <v>0</v>
      </c>
      <c r="Z12" s="1">
        <f t="shared" si="8"/>
        <v>0</v>
      </c>
      <c r="AA12" s="1">
        <f t="shared" si="9"/>
        <v>0</v>
      </c>
      <c r="AB12" s="1">
        <f t="shared" si="10"/>
        <v>0</v>
      </c>
      <c r="AC12" s="1">
        <f t="shared" si="11"/>
        <v>0</v>
      </c>
      <c r="AD12" s="1">
        <f t="shared" si="12"/>
        <v>0</v>
      </c>
      <c r="AE12" s="1">
        <f t="shared" si="13"/>
        <v>0</v>
      </c>
      <c r="AF12" s="1">
        <f t="shared" si="14"/>
        <v>0</v>
      </c>
      <c r="AG12" s="1">
        <f t="shared" si="15"/>
        <v>0</v>
      </c>
      <c r="AH12" s="1">
        <f t="shared" si="16"/>
        <v>0</v>
      </c>
      <c r="AI12" s="1">
        <f t="shared" si="17"/>
        <v>0</v>
      </c>
      <c r="AJ12" s="1">
        <f t="shared" si="18"/>
        <v>0</v>
      </c>
      <c r="AK12" s="1">
        <f t="shared" si="19"/>
        <v>0</v>
      </c>
      <c r="AL12" s="1">
        <f t="shared" si="20"/>
        <v>0</v>
      </c>
      <c r="AM12" s="1">
        <f t="shared" si="21"/>
        <v>0</v>
      </c>
      <c r="AN12" s="1">
        <f t="shared" si="22"/>
        <v>0</v>
      </c>
      <c r="AO12" s="1">
        <f t="shared" si="23"/>
        <v>0</v>
      </c>
      <c r="AP12" s="1">
        <f t="shared" si="24"/>
        <v>0</v>
      </c>
      <c r="AQ12" s="1">
        <f t="shared" si="25"/>
        <v>0</v>
      </c>
      <c r="AR12" s="1">
        <f t="shared" si="26"/>
        <v>0</v>
      </c>
      <c r="AS12" s="1">
        <f t="shared" si="27"/>
        <v>0</v>
      </c>
      <c r="AT12" s="1">
        <f t="shared" si="28"/>
        <v>0</v>
      </c>
      <c r="AU12" s="1">
        <f t="shared" si="29"/>
        <v>0</v>
      </c>
      <c r="AW12" s="8" t="s">
        <v>82</v>
      </c>
      <c r="AX12" s="8" t="s">
        <v>83</v>
      </c>
    </row>
    <row r="13" spans="1:51" ht="30" customHeight="1">
      <c r="A13" s="4"/>
      <c r="B13" s="4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51" ht="30" customHeight="1">
      <c r="A14" s="4"/>
      <c r="B14" s="4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51" ht="30" customHeight="1">
      <c r="A15" s="4"/>
      <c r="B15" s="4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51" ht="30" customHeight="1">
      <c r="A16" s="4"/>
      <c r="B16" s="4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51" ht="30" customHeight="1">
      <c r="A17" s="4"/>
      <c r="B17" s="4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51" ht="30" customHeight="1">
      <c r="A18" s="4"/>
      <c r="B18" s="4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51" ht="30" customHeight="1">
      <c r="A19" s="4"/>
      <c r="B19" s="4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51" ht="30" customHeight="1">
      <c r="A20" s="4"/>
      <c r="B20" s="4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51" ht="30" customHeight="1">
      <c r="A21" s="4"/>
      <c r="B21" s="4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51" ht="30" customHeight="1">
      <c r="A22" s="4"/>
      <c r="B22" s="4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51" ht="30" customHeight="1">
      <c r="A23" s="4"/>
      <c r="B23" s="4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51" ht="30" customHeight="1">
      <c r="A24" s="4"/>
      <c r="B24" s="4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51" ht="30" customHeight="1">
      <c r="A25" s="4"/>
      <c r="B25" s="4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51" ht="30" customHeight="1">
      <c r="A26" s="13" t="s">
        <v>84</v>
      </c>
      <c r="B26" s="14"/>
      <c r="C26" s="15"/>
      <c r="D26" s="16"/>
      <c r="E26" s="7"/>
      <c r="F26" s="16"/>
      <c r="G26" s="7"/>
      <c r="H26" s="16"/>
      <c r="I26" s="7"/>
      <c r="J26" s="16"/>
      <c r="K26" s="7"/>
      <c r="L26" s="16"/>
      <c r="M26" s="16"/>
      <c r="R26" s="1">
        <f t="shared" ref="R26:AY26" si="30">ROUNDDOWN(SUM(R6:R12), 0)</f>
        <v>0</v>
      </c>
      <c r="S26" s="1">
        <f t="shared" si="30"/>
        <v>0</v>
      </c>
      <c r="T26" s="1">
        <f t="shared" si="30"/>
        <v>0</v>
      </c>
      <c r="U26" s="1">
        <f t="shared" si="30"/>
        <v>0</v>
      </c>
      <c r="V26" s="1">
        <f t="shared" si="30"/>
        <v>0</v>
      </c>
      <c r="W26" s="1">
        <f t="shared" si="30"/>
        <v>0</v>
      </c>
      <c r="X26" s="1">
        <f t="shared" si="30"/>
        <v>0</v>
      </c>
      <c r="Y26" s="1">
        <f t="shared" si="30"/>
        <v>0</v>
      </c>
      <c r="Z26" s="1">
        <f t="shared" si="30"/>
        <v>0</v>
      </c>
      <c r="AA26" s="1">
        <f t="shared" si="30"/>
        <v>0</v>
      </c>
      <c r="AB26" s="1">
        <f t="shared" si="30"/>
        <v>0</v>
      </c>
      <c r="AC26" s="1">
        <f t="shared" si="30"/>
        <v>0</v>
      </c>
      <c r="AD26" s="1">
        <f t="shared" si="30"/>
        <v>0</v>
      </c>
      <c r="AE26" s="1">
        <f t="shared" si="30"/>
        <v>0</v>
      </c>
      <c r="AF26" s="1">
        <f t="shared" si="30"/>
        <v>0</v>
      </c>
      <c r="AG26" s="1">
        <f t="shared" si="30"/>
        <v>0</v>
      </c>
      <c r="AH26" s="1">
        <f t="shared" si="30"/>
        <v>0</v>
      </c>
      <c r="AI26" s="1">
        <f t="shared" si="30"/>
        <v>0</v>
      </c>
      <c r="AJ26" s="1">
        <f t="shared" si="30"/>
        <v>0</v>
      </c>
      <c r="AK26" s="1">
        <f t="shared" si="30"/>
        <v>0</v>
      </c>
      <c r="AL26" s="1">
        <f t="shared" si="30"/>
        <v>0</v>
      </c>
      <c r="AM26" s="1">
        <f t="shared" si="30"/>
        <v>0</v>
      </c>
      <c r="AN26" s="1">
        <f t="shared" si="30"/>
        <v>0</v>
      </c>
      <c r="AO26" s="1">
        <f t="shared" si="30"/>
        <v>0</v>
      </c>
      <c r="AP26" s="1">
        <f t="shared" si="30"/>
        <v>0</v>
      </c>
      <c r="AQ26" s="1">
        <f t="shared" si="30"/>
        <v>0</v>
      </c>
      <c r="AR26" s="1">
        <f t="shared" si="30"/>
        <v>0</v>
      </c>
      <c r="AS26" s="1">
        <f t="shared" si="30"/>
        <v>0</v>
      </c>
      <c r="AT26" s="1">
        <f t="shared" si="30"/>
        <v>0</v>
      </c>
      <c r="AU26" s="1">
        <f t="shared" si="30"/>
        <v>0</v>
      </c>
      <c r="AV26" s="1">
        <f t="shared" si="30"/>
        <v>0</v>
      </c>
      <c r="AW26" s="1">
        <f t="shared" si="30"/>
        <v>0</v>
      </c>
      <c r="AX26" s="1">
        <f t="shared" si="30"/>
        <v>0</v>
      </c>
      <c r="AY26" s="1">
        <f t="shared" si="30"/>
        <v>0</v>
      </c>
    </row>
    <row r="27" spans="1:51" ht="30" customHeight="1">
      <c r="A27" s="39" t="s">
        <v>85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</row>
    <row r="28" spans="1:51" ht="30" customHeight="1">
      <c r="A28" s="3" t="s">
        <v>86</v>
      </c>
      <c r="B28" s="3" t="s">
        <v>87</v>
      </c>
      <c r="C28" s="5" t="s">
        <v>88</v>
      </c>
      <c r="D28" s="7">
        <f>[1]공량산출서!F28</f>
        <v>2</v>
      </c>
      <c r="E28" s="7"/>
      <c r="F28" s="7"/>
      <c r="G28" s="7"/>
      <c r="H28" s="7"/>
      <c r="I28" s="7"/>
      <c r="J28" s="7"/>
      <c r="K28" s="7"/>
      <c r="L28" s="7"/>
      <c r="M28" s="7"/>
      <c r="O28" s="1" t="str">
        <f>"04"</f>
        <v>04</v>
      </c>
      <c r="P28" s="8" t="s">
        <v>35</v>
      </c>
      <c r="Q28" s="1">
        <v>1</v>
      </c>
      <c r="R28" s="1">
        <f t="shared" ref="R28:R47" si="31">IF(P28="기계경비", J28, 0)</f>
        <v>0</v>
      </c>
      <c r="S28" s="1">
        <f t="shared" ref="S28:S47" si="32">IF(P28="운반비", L28, 0)</f>
        <v>0</v>
      </c>
      <c r="T28" s="1">
        <f t="shared" ref="T28:T47" si="33">IF(P28="작업부산물", F28, 0)</f>
        <v>0</v>
      </c>
      <c r="U28" s="1">
        <f t="shared" ref="U28:U47" si="34">IF(P28="관급", F28, 0)</f>
        <v>0</v>
      </c>
      <c r="V28" s="1">
        <f t="shared" ref="V28:V47" si="35">IF(P28="외주비", J28, 0)</f>
        <v>0</v>
      </c>
      <c r="W28" s="1">
        <f t="shared" ref="W28:W47" si="36">IF(P28="장비비", J28, 0)</f>
        <v>0</v>
      </c>
      <c r="X28" s="1">
        <f t="shared" ref="X28:X47" si="37">IF(P28="폐기물처리비", L28, 0)</f>
        <v>0</v>
      </c>
      <c r="Y28" s="1">
        <f t="shared" ref="Y28:Y47" si="38">IF(P28="가설비", J28, 0)</f>
        <v>0</v>
      </c>
      <c r="Z28" s="1">
        <f t="shared" ref="Z28:Z47" si="39">IF(P28="잡비제외분", F28, 0)</f>
        <v>0</v>
      </c>
      <c r="AA28" s="1">
        <f t="shared" ref="AA28:AA47" si="40">IF(P28="사급자재대", L28, 0)</f>
        <v>0</v>
      </c>
      <c r="AB28" s="1">
        <f t="shared" ref="AB28:AB47" si="41">IF(P28="관급자재대", L28, 0)</f>
        <v>0</v>
      </c>
      <c r="AC28" s="1">
        <f t="shared" ref="AC28:AC47" si="42">IF(P28="사용자항목1", L28, 0)</f>
        <v>0</v>
      </c>
      <c r="AD28" s="1">
        <f t="shared" ref="AD28:AD47" si="43">IF(P28="사용자항목2", L28, 0)</f>
        <v>0</v>
      </c>
      <c r="AE28" s="1">
        <f t="shared" ref="AE28:AE47" si="44">IF(P28="안전관리비", L28, 0)</f>
        <v>0</v>
      </c>
      <c r="AF28" s="1">
        <f t="shared" ref="AF28:AF47" si="45">IF(P28="품질관리비", L28, 0)</f>
        <v>0</v>
      </c>
      <c r="AG28" s="1">
        <f t="shared" ref="AG28:AG47" si="46">IF(P28="작업부산물(철거해체)", L28, 0)</f>
        <v>0</v>
      </c>
      <c r="AH28" s="1">
        <f t="shared" ref="AH28:AH47" si="47">IF(P28="재해예방기술지도비", L28, 0)</f>
        <v>0</v>
      </c>
      <c r="AI28" s="1">
        <f t="shared" ref="AI28:AI47" si="48">IF(P28="사용자항목7", L28, 0)</f>
        <v>0</v>
      </c>
      <c r="AJ28" s="1">
        <f t="shared" ref="AJ28:AJ47" si="49">IF(P28="사용자항목8", L28, 0)</f>
        <v>0</v>
      </c>
      <c r="AK28" s="1">
        <f t="shared" ref="AK28:AK47" si="50">IF(P28="사용자항목9", L28, 0)</f>
        <v>0</v>
      </c>
      <c r="AL28" s="1">
        <f t="shared" ref="AL28:AL47" si="51">IF(P28="사용자항목10", L28, 0)</f>
        <v>0</v>
      </c>
      <c r="AM28" s="1">
        <f t="shared" ref="AM28:AM47" si="52">IF(P28="사용자항목11", L28, 0)</f>
        <v>0</v>
      </c>
      <c r="AN28" s="1">
        <f t="shared" ref="AN28:AN47" si="53">IF(P28="사용자항목12", L28, 0)</f>
        <v>0</v>
      </c>
      <c r="AO28" s="1">
        <f t="shared" ref="AO28:AO47" si="54">IF(P28="사용자항목13", L28, 0)</f>
        <v>0</v>
      </c>
      <c r="AP28" s="1">
        <f t="shared" ref="AP28:AP47" si="55">IF(P28="사용자항목14", L28, 0)</f>
        <v>0</v>
      </c>
      <c r="AQ28" s="1">
        <f t="shared" ref="AQ28:AQ47" si="56">IF(P28="사용자항목15", L28, 0)</f>
        <v>0</v>
      </c>
      <c r="AR28" s="1">
        <f t="shared" ref="AR28:AR47" si="57">IF(P28="사용자항목16", L28, 0)</f>
        <v>0</v>
      </c>
      <c r="AS28" s="1">
        <f t="shared" ref="AS28:AS47" si="58">IF(P28="사용자항목17", L28, 0)</f>
        <v>0</v>
      </c>
      <c r="AT28" s="1">
        <f t="shared" ref="AT28:AT47" si="59">IF(P28="사용자항목18", L28, 0)</f>
        <v>0</v>
      </c>
      <c r="AU28" s="1">
        <f t="shared" ref="AU28:AU47" si="60">IF(P28="사용자항목19", L28, 0)</f>
        <v>0</v>
      </c>
    </row>
    <row r="29" spans="1:51" ht="30" customHeight="1">
      <c r="A29" s="3" t="s">
        <v>89</v>
      </c>
      <c r="B29" s="3" t="s">
        <v>90</v>
      </c>
      <c r="C29" s="5" t="s">
        <v>91</v>
      </c>
      <c r="D29" s="7">
        <f>[1]공량산출서!F30</f>
        <v>1</v>
      </c>
      <c r="E29" s="7"/>
      <c r="F29" s="7"/>
      <c r="G29" s="7"/>
      <c r="H29" s="7"/>
      <c r="I29" s="7"/>
      <c r="J29" s="7"/>
      <c r="K29" s="7"/>
      <c r="L29" s="7"/>
      <c r="M29" s="7"/>
      <c r="O29" s="1" t="str">
        <f>"01"</f>
        <v>01</v>
      </c>
      <c r="P29" s="8" t="s">
        <v>35</v>
      </c>
      <c r="Q29" s="1">
        <v>1</v>
      </c>
      <c r="R29" s="1">
        <f t="shared" si="31"/>
        <v>0</v>
      </c>
      <c r="S29" s="1">
        <f t="shared" si="32"/>
        <v>0</v>
      </c>
      <c r="T29" s="1">
        <f t="shared" si="33"/>
        <v>0</v>
      </c>
      <c r="U29" s="1">
        <f t="shared" si="34"/>
        <v>0</v>
      </c>
      <c r="V29" s="1">
        <f t="shared" si="35"/>
        <v>0</v>
      </c>
      <c r="W29" s="1">
        <f t="shared" si="36"/>
        <v>0</v>
      </c>
      <c r="X29" s="1">
        <f t="shared" si="37"/>
        <v>0</v>
      </c>
      <c r="Y29" s="1">
        <f t="shared" si="38"/>
        <v>0</v>
      </c>
      <c r="Z29" s="1">
        <f t="shared" si="39"/>
        <v>0</v>
      </c>
      <c r="AA29" s="1">
        <f t="shared" si="40"/>
        <v>0</v>
      </c>
      <c r="AB29" s="1">
        <f t="shared" si="41"/>
        <v>0</v>
      </c>
      <c r="AC29" s="1">
        <f t="shared" si="42"/>
        <v>0</v>
      </c>
      <c r="AD29" s="1">
        <f t="shared" si="43"/>
        <v>0</v>
      </c>
      <c r="AE29" s="1">
        <f t="shared" si="44"/>
        <v>0</v>
      </c>
      <c r="AF29" s="1">
        <f t="shared" si="45"/>
        <v>0</v>
      </c>
      <c r="AG29" s="1">
        <f t="shared" si="46"/>
        <v>0</v>
      </c>
      <c r="AH29" s="1">
        <f t="shared" si="47"/>
        <v>0</v>
      </c>
      <c r="AI29" s="1">
        <f t="shared" si="48"/>
        <v>0</v>
      </c>
      <c r="AJ29" s="1">
        <f t="shared" si="49"/>
        <v>0</v>
      </c>
      <c r="AK29" s="1">
        <f t="shared" si="50"/>
        <v>0</v>
      </c>
      <c r="AL29" s="1">
        <f t="shared" si="51"/>
        <v>0</v>
      </c>
      <c r="AM29" s="1">
        <f t="shared" si="52"/>
        <v>0</v>
      </c>
      <c r="AN29" s="1">
        <f t="shared" si="53"/>
        <v>0</v>
      </c>
      <c r="AO29" s="1">
        <f t="shared" si="54"/>
        <v>0</v>
      </c>
      <c r="AP29" s="1">
        <f t="shared" si="55"/>
        <v>0</v>
      </c>
      <c r="AQ29" s="1">
        <f t="shared" si="56"/>
        <v>0</v>
      </c>
      <c r="AR29" s="1">
        <f t="shared" si="57"/>
        <v>0</v>
      </c>
      <c r="AS29" s="1">
        <f t="shared" si="58"/>
        <v>0</v>
      </c>
      <c r="AT29" s="1">
        <f t="shared" si="59"/>
        <v>0</v>
      </c>
      <c r="AU29" s="1">
        <f t="shared" si="60"/>
        <v>0</v>
      </c>
    </row>
    <row r="30" spans="1:51" ht="30" customHeight="1">
      <c r="A30" s="3" t="s">
        <v>89</v>
      </c>
      <c r="B30" s="3" t="s">
        <v>92</v>
      </c>
      <c r="C30" s="5" t="s">
        <v>91</v>
      </c>
      <c r="D30" s="7">
        <f>[1]공량산출서!F32</f>
        <v>1</v>
      </c>
      <c r="E30" s="7"/>
      <c r="F30" s="7"/>
      <c r="G30" s="7"/>
      <c r="H30" s="7"/>
      <c r="I30" s="7"/>
      <c r="J30" s="7"/>
      <c r="K30" s="7"/>
      <c r="L30" s="7"/>
      <c r="M30" s="7"/>
      <c r="O30" s="1" t="str">
        <f>"01"</f>
        <v>01</v>
      </c>
      <c r="P30" s="8" t="s">
        <v>35</v>
      </c>
      <c r="Q30" s="1">
        <v>1</v>
      </c>
      <c r="R30" s="1">
        <f t="shared" si="31"/>
        <v>0</v>
      </c>
      <c r="S30" s="1">
        <f t="shared" si="32"/>
        <v>0</v>
      </c>
      <c r="T30" s="1">
        <f t="shared" si="33"/>
        <v>0</v>
      </c>
      <c r="U30" s="1">
        <f t="shared" si="34"/>
        <v>0</v>
      </c>
      <c r="V30" s="1">
        <f t="shared" si="35"/>
        <v>0</v>
      </c>
      <c r="W30" s="1">
        <f t="shared" si="36"/>
        <v>0</v>
      </c>
      <c r="X30" s="1">
        <f t="shared" si="37"/>
        <v>0</v>
      </c>
      <c r="Y30" s="1">
        <f t="shared" si="38"/>
        <v>0</v>
      </c>
      <c r="Z30" s="1">
        <f t="shared" si="39"/>
        <v>0</v>
      </c>
      <c r="AA30" s="1">
        <f t="shared" si="40"/>
        <v>0</v>
      </c>
      <c r="AB30" s="1">
        <f t="shared" si="41"/>
        <v>0</v>
      </c>
      <c r="AC30" s="1">
        <f t="shared" si="42"/>
        <v>0</v>
      </c>
      <c r="AD30" s="1">
        <f t="shared" si="43"/>
        <v>0</v>
      </c>
      <c r="AE30" s="1">
        <f t="shared" si="44"/>
        <v>0</v>
      </c>
      <c r="AF30" s="1">
        <f t="shared" si="45"/>
        <v>0</v>
      </c>
      <c r="AG30" s="1">
        <f t="shared" si="46"/>
        <v>0</v>
      </c>
      <c r="AH30" s="1">
        <f t="shared" si="47"/>
        <v>0</v>
      </c>
      <c r="AI30" s="1">
        <f t="shared" si="48"/>
        <v>0</v>
      </c>
      <c r="AJ30" s="1">
        <f t="shared" si="49"/>
        <v>0</v>
      </c>
      <c r="AK30" s="1">
        <f t="shared" si="50"/>
        <v>0</v>
      </c>
      <c r="AL30" s="1">
        <f t="shared" si="51"/>
        <v>0</v>
      </c>
      <c r="AM30" s="1">
        <f t="shared" si="52"/>
        <v>0</v>
      </c>
      <c r="AN30" s="1">
        <f t="shared" si="53"/>
        <v>0</v>
      </c>
      <c r="AO30" s="1">
        <f t="shared" si="54"/>
        <v>0</v>
      </c>
      <c r="AP30" s="1">
        <f t="shared" si="55"/>
        <v>0</v>
      </c>
      <c r="AQ30" s="1">
        <f t="shared" si="56"/>
        <v>0</v>
      </c>
      <c r="AR30" s="1">
        <f t="shared" si="57"/>
        <v>0</v>
      </c>
      <c r="AS30" s="1">
        <f t="shared" si="58"/>
        <v>0</v>
      </c>
      <c r="AT30" s="1">
        <f t="shared" si="59"/>
        <v>0</v>
      </c>
      <c r="AU30" s="1">
        <f t="shared" si="60"/>
        <v>0</v>
      </c>
    </row>
    <row r="31" spans="1:51" ht="30" customHeight="1">
      <c r="A31" s="3" t="s">
        <v>93</v>
      </c>
      <c r="B31" s="3" t="s">
        <v>94</v>
      </c>
      <c r="C31" s="5" t="s">
        <v>91</v>
      </c>
      <c r="D31" s="7">
        <v>2</v>
      </c>
      <c r="E31" s="7"/>
      <c r="F31" s="7"/>
      <c r="G31" s="7"/>
      <c r="H31" s="7"/>
      <c r="I31" s="7"/>
      <c r="J31" s="7"/>
      <c r="K31" s="7"/>
      <c r="L31" s="7"/>
      <c r="M31" s="12"/>
      <c r="O31" s="1" t="str">
        <f>""</f>
        <v/>
      </c>
      <c r="P31" s="8" t="s">
        <v>35</v>
      </c>
      <c r="Q31" s="1">
        <v>1</v>
      </c>
      <c r="R31" s="1">
        <f t="shared" si="31"/>
        <v>0</v>
      </c>
      <c r="S31" s="1">
        <f t="shared" si="32"/>
        <v>0</v>
      </c>
      <c r="T31" s="1">
        <f t="shared" si="33"/>
        <v>0</v>
      </c>
      <c r="U31" s="1">
        <f t="shared" si="34"/>
        <v>0</v>
      </c>
      <c r="V31" s="1">
        <f t="shared" si="35"/>
        <v>0</v>
      </c>
      <c r="W31" s="1">
        <f t="shared" si="36"/>
        <v>0</v>
      </c>
      <c r="X31" s="1">
        <f t="shared" si="37"/>
        <v>0</v>
      </c>
      <c r="Y31" s="1">
        <f t="shared" si="38"/>
        <v>0</v>
      </c>
      <c r="Z31" s="1">
        <f t="shared" si="39"/>
        <v>0</v>
      </c>
      <c r="AA31" s="1">
        <f t="shared" si="40"/>
        <v>0</v>
      </c>
      <c r="AB31" s="1">
        <f t="shared" si="41"/>
        <v>0</v>
      </c>
      <c r="AC31" s="1">
        <f t="shared" si="42"/>
        <v>0</v>
      </c>
      <c r="AD31" s="1">
        <f t="shared" si="43"/>
        <v>0</v>
      </c>
      <c r="AE31" s="1">
        <f t="shared" si="44"/>
        <v>0</v>
      </c>
      <c r="AF31" s="1">
        <f t="shared" si="45"/>
        <v>0</v>
      </c>
      <c r="AG31" s="1">
        <f t="shared" si="46"/>
        <v>0</v>
      </c>
      <c r="AH31" s="1">
        <f t="shared" si="47"/>
        <v>0</v>
      </c>
      <c r="AI31" s="1">
        <f t="shared" si="48"/>
        <v>0</v>
      </c>
      <c r="AJ31" s="1">
        <f t="shared" si="49"/>
        <v>0</v>
      </c>
      <c r="AK31" s="1">
        <f t="shared" si="50"/>
        <v>0</v>
      </c>
      <c r="AL31" s="1">
        <f t="shared" si="51"/>
        <v>0</v>
      </c>
      <c r="AM31" s="1">
        <f t="shared" si="52"/>
        <v>0</v>
      </c>
      <c r="AN31" s="1">
        <f t="shared" si="53"/>
        <v>0</v>
      </c>
      <c r="AO31" s="1">
        <f t="shared" si="54"/>
        <v>0</v>
      </c>
      <c r="AP31" s="1">
        <f t="shared" si="55"/>
        <v>0</v>
      </c>
      <c r="AQ31" s="1">
        <f t="shared" si="56"/>
        <v>0</v>
      </c>
      <c r="AR31" s="1">
        <f t="shared" si="57"/>
        <v>0</v>
      </c>
      <c r="AS31" s="1">
        <f t="shared" si="58"/>
        <v>0</v>
      </c>
      <c r="AT31" s="1">
        <f t="shared" si="59"/>
        <v>0</v>
      </c>
      <c r="AU31" s="1">
        <f t="shared" si="60"/>
        <v>0</v>
      </c>
      <c r="AY31" s="8" t="s">
        <v>95</v>
      </c>
    </row>
    <row r="32" spans="1:51" ht="30" customHeight="1">
      <c r="A32" s="3" t="s">
        <v>96</v>
      </c>
      <c r="B32" s="3" t="s">
        <v>97</v>
      </c>
      <c r="C32" s="5" t="s">
        <v>91</v>
      </c>
      <c r="D32" s="7">
        <f>[1]공량산출서!F34</f>
        <v>1</v>
      </c>
      <c r="E32" s="7"/>
      <c r="F32" s="7"/>
      <c r="G32" s="7"/>
      <c r="H32" s="7"/>
      <c r="I32" s="7"/>
      <c r="J32" s="7"/>
      <c r="K32" s="7"/>
      <c r="L32" s="7"/>
      <c r="M32" s="7"/>
      <c r="O32" s="1" t="str">
        <f>"01"</f>
        <v>01</v>
      </c>
      <c r="P32" s="8" t="s">
        <v>35</v>
      </c>
      <c r="Q32" s="1">
        <v>1</v>
      </c>
      <c r="R32" s="1">
        <f t="shared" si="31"/>
        <v>0</v>
      </c>
      <c r="S32" s="1">
        <f t="shared" si="32"/>
        <v>0</v>
      </c>
      <c r="T32" s="1">
        <f t="shared" si="33"/>
        <v>0</v>
      </c>
      <c r="U32" s="1">
        <f t="shared" si="34"/>
        <v>0</v>
      </c>
      <c r="V32" s="1">
        <f t="shared" si="35"/>
        <v>0</v>
      </c>
      <c r="W32" s="1">
        <f t="shared" si="36"/>
        <v>0</v>
      </c>
      <c r="X32" s="1">
        <f t="shared" si="37"/>
        <v>0</v>
      </c>
      <c r="Y32" s="1">
        <f t="shared" si="38"/>
        <v>0</v>
      </c>
      <c r="Z32" s="1">
        <f t="shared" si="39"/>
        <v>0</v>
      </c>
      <c r="AA32" s="1">
        <f t="shared" si="40"/>
        <v>0</v>
      </c>
      <c r="AB32" s="1">
        <f t="shared" si="41"/>
        <v>0</v>
      </c>
      <c r="AC32" s="1">
        <f t="shared" si="42"/>
        <v>0</v>
      </c>
      <c r="AD32" s="1">
        <f t="shared" si="43"/>
        <v>0</v>
      </c>
      <c r="AE32" s="1">
        <f t="shared" si="44"/>
        <v>0</v>
      </c>
      <c r="AF32" s="1">
        <f t="shared" si="45"/>
        <v>0</v>
      </c>
      <c r="AG32" s="1">
        <f t="shared" si="46"/>
        <v>0</v>
      </c>
      <c r="AH32" s="1">
        <f t="shared" si="47"/>
        <v>0</v>
      </c>
      <c r="AI32" s="1">
        <f t="shared" si="48"/>
        <v>0</v>
      </c>
      <c r="AJ32" s="1">
        <f t="shared" si="49"/>
        <v>0</v>
      </c>
      <c r="AK32" s="1">
        <f t="shared" si="50"/>
        <v>0</v>
      </c>
      <c r="AL32" s="1">
        <f t="shared" si="51"/>
        <v>0</v>
      </c>
      <c r="AM32" s="1">
        <f t="shared" si="52"/>
        <v>0</v>
      </c>
      <c r="AN32" s="1">
        <f t="shared" si="53"/>
        <v>0</v>
      </c>
      <c r="AO32" s="1">
        <f t="shared" si="54"/>
        <v>0</v>
      </c>
      <c r="AP32" s="1">
        <f t="shared" si="55"/>
        <v>0</v>
      </c>
      <c r="AQ32" s="1">
        <f t="shared" si="56"/>
        <v>0</v>
      </c>
      <c r="AR32" s="1">
        <f t="shared" si="57"/>
        <v>0</v>
      </c>
      <c r="AS32" s="1">
        <f t="shared" si="58"/>
        <v>0</v>
      </c>
      <c r="AT32" s="1">
        <f t="shared" si="59"/>
        <v>0</v>
      </c>
      <c r="AU32" s="1">
        <f t="shared" si="60"/>
        <v>0</v>
      </c>
    </row>
    <row r="33" spans="1:51" ht="30" customHeight="1">
      <c r="A33" s="3" t="s">
        <v>96</v>
      </c>
      <c r="B33" s="3" t="s">
        <v>98</v>
      </c>
      <c r="C33" s="5" t="s">
        <v>91</v>
      </c>
      <c r="D33" s="7">
        <f>[1]공량산출서!F36</f>
        <v>2</v>
      </c>
      <c r="E33" s="7"/>
      <c r="F33" s="7"/>
      <c r="G33" s="7"/>
      <c r="H33" s="7"/>
      <c r="I33" s="7"/>
      <c r="J33" s="7"/>
      <c r="K33" s="7"/>
      <c r="L33" s="7"/>
      <c r="M33" s="7"/>
      <c r="O33" s="1" t="str">
        <f>"01"</f>
        <v>01</v>
      </c>
      <c r="P33" s="8" t="s">
        <v>35</v>
      </c>
      <c r="Q33" s="1">
        <v>1</v>
      </c>
      <c r="R33" s="1">
        <f t="shared" si="31"/>
        <v>0</v>
      </c>
      <c r="S33" s="1">
        <f t="shared" si="32"/>
        <v>0</v>
      </c>
      <c r="T33" s="1">
        <f t="shared" si="33"/>
        <v>0</v>
      </c>
      <c r="U33" s="1">
        <f t="shared" si="34"/>
        <v>0</v>
      </c>
      <c r="V33" s="1">
        <f t="shared" si="35"/>
        <v>0</v>
      </c>
      <c r="W33" s="1">
        <f t="shared" si="36"/>
        <v>0</v>
      </c>
      <c r="X33" s="1">
        <f t="shared" si="37"/>
        <v>0</v>
      </c>
      <c r="Y33" s="1">
        <f t="shared" si="38"/>
        <v>0</v>
      </c>
      <c r="Z33" s="1">
        <f t="shared" si="39"/>
        <v>0</v>
      </c>
      <c r="AA33" s="1">
        <f t="shared" si="40"/>
        <v>0</v>
      </c>
      <c r="AB33" s="1">
        <f t="shared" si="41"/>
        <v>0</v>
      </c>
      <c r="AC33" s="1">
        <f t="shared" si="42"/>
        <v>0</v>
      </c>
      <c r="AD33" s="1">
        <f t="shared" si="43"/>
        <v>0</v>
      </c>
      <c r="AE33" s="1">
        <f t="shared" si="44"/>
        <v>0</v>
      </c>
      <c r="AF33" s="1">
        <f t="shared" si="45"/>
        <v>0</v>
      </c>
      <c r="AG33" s="1">
        <f t="shared" si="46"/>
        <v>0</v>
      </c>
      <c r="AH33" s="1">
        <f t="shared" si="47"/>
        <v>0</v>
      </c>
      <c r="AI33" s="1">
        <f t="shared" si="48"/>
        <v>0</v>
      </c>
      <c r="AJ33" s="1">
        <f t="shared" si="49"/>
        <v>0</v>
      </c>
      <c r="AK33" s="1">
        <f t="shared" si="50"/>
        <v>0</v>
      </c>
      <c r="AL33" s="1">
        <f t="shared" si="51"/>
        <v>0</v>
      </c>
      <c r="AM33" s="1">
        <f t="shared" si="52"/>
        <v>0</v>
      </c>
      <c r="AN33" s="1">
        <f t="shared" si="53"/>
        <v>0</v>
      </c>
      <c r="AO33" s="1">
        <f t="shared" si="54"/>
        <v>0</v>
      </c>
      <c r="AP33" s="1">
        <f t="shared" si="55"/>
        <v>0</v>
      </c>
      <c r="AQ33" s="1">
        <f t="shared" si="56"/>
        <v>0</v>
      </c>
      <c r="AR33" s="1">
        <f t="shared" si="57"/>
        <v>0</v>
      </c>
      <c r="AS33" s="1">
        <f t="shared" si="58"/>
        <v>0</v>
      </c>
      <c r="AT33" s="1">
        <f t="shared" si="59"/>
        <v>0</v>
      </c>
      <c r="AU33" s="1">
        <f t="shared" si="60"/>
        <v>0</v>
      </c>
    </row>
    <row r="34" spans="1:51" ht="30" customHeight="1">
      <c r="A34" s="3" t="s">
        <v>96</v>
      </c>
      <c r="B34" s="3" t="s">
        <v>99</v>
      </c>
      <c r="C34" s="5" t="s">
        <v>91</v>
      </c>
      <c r="D34" s="7">
        <f>[1]공량산출서!F38</f>
        <v>2</v>
      </c>
      <c r="E34" s="7"/>
      <c r="F34" s="7"/>
      <c r="G34" s="7"/>
      <c r="H34" s="7"/>
      <c r="I34" s="7"/>
      <c r="J34" s="7"/>
      <c r="K34" s="7"/>
      <c r="L34" s="7"/>
      <c r="M34" s="7"/>
      <c r="O34" s="1" t="str">
        <f>"01"</f>
        <v>01</v>
      </c>
      <c r="P34" s="8" t="s">
        <v>35</v>
      </c>
      <c r="Q34" s="1">
        <v>1</v>
      </c>
      <c r="R34" s="1">
        <f t="shared" si="31"/>
        <v>0</v>
      </c>
      <c r="S34" s="1">
        <f t="shared" si="32"/>
        <v>0</v>
      </c>
      <c r="T34" s="1">
        <f t="shared" si="33"/>
        <v>0</v>
      </c>
      <c r="U34" s="1">
        <f t="shared" si="34"/>
        <v>0</v>
      </c>
      <c r="V34" s="1">
        <f t="shared" si="35"/>
        <v>0</v>
      </c>
      <c r="W34" s="1">
        <f t="shared" si="36"/>
        <v>0</v>
      </c>
      <c r="X34" s="1">
        <f t="shared" si="37"/>
        <v>0</v>
      </c>
      <c r="Y34" s="1">
        <f t="shared" si="38"/>
        <v>0</v>
      </c>
      <c r="Z34" s="1">
        <f t="shared" si="39"/>
        <v>0</v>
      </c>
      <c r="AA34" s="1">
        <f t="shared" si="40"/>
        <v>0</v>
      </c>
      <c r="AB34" s="1">
        <f t="shared" si="41"/>
        <v>0</v>
      </c>
      <c r="AC34" s="1">
        <f t="shared" si="42"/>
        <v>0</v>
      </c>
      <c r="AD34" s="1">
        <f t="shared" si="43"/>
        <v>0</v>
      </c>
      <c r="AE34" s="1">
        <f t="shared" si="44"/>
        <v>0</v>
      </c>
      <c r="AF34" s="1">
        <f t="shared" si="45"/>
        <v>0</v>
      </c>
      <c r="AG34" s="1">
        <f t="shared" si="46"/>
        <v>0</v>
      </c>
      <c r="AH34" s="1">
        <f t="shared" si="47"/>
        <v>0</v>
      </c>
      <c r="AI34" s="1">
        <f t="shared" si="48"/>
        <v>0</v>
      </c>
      <c r="AJ34" s="1">
        <f t="shared" si="49"/>
        <v>0</v>
      </c>
      <c r="AK34" s="1">
        <f t="shared" si="50"/>
        <v>0</v>
      </c>
      <c r="AL34" s="1">
        <f t="shared" si="51"/>
        <v>0</v>
      </c>
      <c r="AM34" s="1">
        <f t="shared" si="52"/>
        <v>0</v>
      </c>
      <c r="AN34" s="1">
        <f t="shared" si="53"/>
        <v>0</v>
      </c>
      <c r="AO34" s="1">
        <f t="shared" si="54"/>
        <v>0</v>
      </c>
      <c r="AP34" s="1">
        <f t="shared" si="55"/>
        <v>0</v>
      </c>
      <c r="AQ34" s="1">
        <f t="shared" si="56"/>
        <v>0</v>
      </c>
      <c r="AR34" s="1">
        <f t="shared" si="57"/>
        <v>0</v>
      </c>
      <c r="AS34" s="1">
        <f t="shared" si="58"/>
        <v>0</v>
      </c>
      <c r="AT34" s="1">
        <f t="shared" si="59"/>
        <v>0</v>
      </c>
      <c r="AU34" s="1">
        <f t="shared" si="60"/>
        <v>0</v>
      </c>
    </row>
    <row r="35" spans="1:51" ht="30" customHeight="1">
      <c r="A35" s="3" t="s">
        <v>96</v>
      </c>
      <c r="B35" s="3" t="s">
        <v>100</v>
      </c>
      <c r="C35" s="5" t="s">
        <v>91</v>
      </c>
      <c r="D35" s="7">
        <f>[1]공량산출서!F40</f>
        <v>2</v>
      </c>
      <c r="E35" s="7"/>
      <c r="F35" s="7"/>
      <c r="G35" s="7"/>
      <c r="H35" s="7"/>
      <c r="I35" s="7"/>
      <c r="J35" s="7"/>
      <c r="K35" s="7"/>
      <c r="L35" s="7"/>
      <c r="M35" s="7"/>
      <c r="O35" s="1" t="str">
        <f>"01"</f>
        <v>01</v>
      </c>
      <c r="P35" s="8" t="s">
        <v>35</v>
      </c>
      <c r="Q35" s="1">
        <v>1</v>
      </c>
      <c r="R35" s="1">
        <f t="shared" si="31"/>
        <v>0</v>
      </c>
      <c r="S35" s="1">
        <f t="shared" si="32"/>
        <v>0</v>
      </c>
      <c r="T35" s="1">
        <f t="shared" si="33"/>
        <v>0</v>
      </c>
      <c r="U35" s="1">
        <f t="shared" si="34"/>
        <v>0</v>
      </c>
      <c r="V35" s="1">
        <f t="shared" si="35"/>
        <v>0</v>
      </c>
      <c r="W35" s="1">
        <f t="shared" si="36"/>
        <v>0</v>
      </c>
      <c r="X35" s="1">
        <f t="shared" si="37"/>
        <v>0</v>
      </c>
      <c r="Y35" s="1">
        <f t="shared" si="38"/>
        <v>0</v>
      </c>
      <c r="Z35" s="1">
        <f t="shared" si="39"/>
        <v>0</v>
      </c>
      <c r="AA35" s="1">
        <f t="shared" si="40"/>
        <v>0</v>
      </c>
      <c r="AB35" s="1">
        <f t="shared" si="41"/>
        <v>0</v>
      </c>
      <c r="AC35" s="1">
        <f t="shared" si="42"/>
        <v>0</v>
      </c>
      <c r="AD35" s="1">
        <f t="shared" si="43"/>
        <v>0</v>
      </c>
      <c r="AE35" s="1">
        <f t="shared" si="44"/>
        <v>0</v>
      </c>
      <c r="AF35" s="1">
        <f t="shared" si="45"/>
        <v>0</v>
      </c>
      <c r="AG35" s="1">
        <f t="shared" si="46"/>
        <v>0</v>
      </c>
      <c r="AH35" s="1">
        <f t="shared" si="47"/>
        <v>0</v>
      </c>
      <c r="AI35" s="1">
        <f t="shared" si="48"/>
        <v>0</v>
      </c>
      <c r="AJ35" s="1">
        <f t="shared" si="49"/>
        <v>0</v>
      </c>
      <c r="AK35" s="1">
        <f t="shared" si="50"/>
        <v>0</v>
      </c>
      <c r="AL35" s="1">
        <f t="shared" si="51"/>
        <v>0</v>
      </c>
      <c r="AM35" s="1">
        <f t="shared" si="52"/>
        <v>0</v>
      </c>
      <c r="AN35" s="1">
        <f t="shared" si="53"/>
        <v>0</v>
      </c>
      <c r="AO35" s="1">
        <f t="shared" si="54"/>
        <v>0</v>
      </c>
      <c r="AP35" s="1">
        <f t="shared" si="55"/>
        <v>0</v>
      </c>
      <c r="AQ35" s="1">
        <f t="shared" si="56"/>
        <v>0</v>
      </c>
      <c r="AR35" s="1">
        <f t="shared" si="57"/>
        <v>0</v>
      </c>
      <c r="AS35" s="1">
        <f t="shared" si="58"/>
        <v>0</v>
      </c>
      <c r="AT35" s="1">
        <f t="shared" si="59"/>
        <v>0</v>
      </c>
      <c r="AU35" s="1">
        <f t="shared" si="60"/>
        <v>0</v>
      </c>
    </row>
    <row r="36" spans="1:51" ht="30" customHeight="1">
      <c r="A36" s="3" t="s">
        <v>101</v>
      </c>
      <c r="B36" s="3" t="s">
        <v>102</v>
      </c>
      <c r="C36" s="5" t="s">
        <v>88</v>
      </c>
      <c r="D36" s="7">
        <f>[1]공량산출서!F42</f>
        <v>2</v>
      </c>
      <c r="E36" s="7"/>
      <c r="F36" s="7"/>
      <c r="G36" s="7"/>
      <c r="H36" s="7"/>
      <c r="I36" s="7"/>
      <c r="J36" s="7"/>
      <c r="K36" s="7"/>
      <c r="L36" s="7"/>
      <c r="M36" s="7"/>
      <c r="O36" s="1" t="str">
        <f>"04"</f>
        <v>04</v>
      </c>
      <c r="P36" s="8" t="s">
        <v>35</v>
      </c>
      <c r="Q36" s="1">
        <v>1</v>
      </c>
      <c r="R36" s="1">
        <f t="shared" si="31"/>
        <v>0</v>
      </c>
      <c r="S36" s="1">
        <f t="shared" si="32"/>
        <v>0</v>
      </c>
      <c r="T36" s="1">
        <f t="shared" si="33"/>
        <v>0</v>
      </c>
      <c r="U36" s="1">
        <f t="shared" si="34"/>
        <v>0</v>
      </c>
      <c r="V36" s="1">
        <f t="shared" si="35"/>
        <v>0</v>
      </c>
      <c r="W36" s="1">
        <f t="shared" si="36"/>
        <v>0</v>
      </c>
      <c r="X36" s="1">
        <f t="shared" si="37"/>
        <v>0</v>
      </c>
      <c r="Y36" s="1">
        <f t="shared" si="38"/>
        <v>0</v>
      </c>
      <c r="Z36" s="1">
        <f t="shared" si="39"/>
        <v>0</v>
      </c>
      <c r="AA36" s="1">
        <f t="shared" si="40"/>
        <v>0</v>
      </c>
      <c r="AB36" s="1">
        <f t="shared" si="41"/>
        <v>0</v>
      </c>
      <c r="AC36" s="1">
        <f t="shared" si="42"/>
        <v>0</v>
      </c>
      <c r="AD36" s="1">
        <f t="shared" si="43"/>
        <v>0</v>
      </c>
      <c r="AE36" s="1">
        <f t="shared" si="44"/>
        <v>0</v>
      </c>
      <c r="AF36" s="1">
        <f t="shared" si="45"/>
        <v>0</v>
      </c>
      <c r="AG36" s="1">
        <f t="shared" si="46"/>
        <v>0</v>
      </c>
      <c r="AH36" s="1">
        <f t="shared" si="47"/>
        <v>0</v>
      </c>
      <c r="AI36" s="1">
        <f t="shared" si="48"/>
        <v>0</v>
      </c>
      <c r="AJ36" s="1">
        <f t="shared" si="49"/>
        <v>0</v>
      </c>
      <c r="AK36" s="1">
        <f t="shared" si="50"/>
        <v>0</v>
      </c>
      <c r="AL36" s="1">
        <f t="shared" si="51"/>
        <v>0</v>
      </c>
      <c r="AM36" s="1">
        <f t="shared" si="52"/>
        <v>0</v>
      </c>
      <c r="AN36" s="1">
        <f t="shared" si="53"/>
        <v>0</v>
      </c>
      <c r="AO36" s="1">
        <f t="shared" si="54"/>
        <v>0</v>
      </c>
      <c r="AP36" s="1">
        <f t="shared" si="55"/>
        <v>0</v>
      </c>
      <c r="AQ36" s="1">
        <f t="shared" si="56"/>
        <v>0</v>
      </c>
      <c r="AR36" s="1">
        <f t="shared" si="57"/>
        <v>0</v>
      </c>
      <c r="AS36" s="1">
        <f t="shared" si="58"/>
        <v>0</v>
      </c>
      <c r="AT36" s="1">
        <f t="shared" si="59"/>
        <v>0</v>
      </c>
      <c r="AU36" s="1">
        <f t="shared" si="60"/>
        <v>0</v>
      </c>
    </row>
    <row r="37" spans="1:51" ht="30" customHeight="1">
      <c r="A37" s="3" t="s">
        <v>101</v>
      </c>
      <c r="B37" s="3" t="s">
        <v>103</v>
      </c>
      <c r="C37" s="5" t="s">
        <v>88</v>
      </c>
      <c r="D37" s="7">
        <f>[1]공량산출서!F44</f>
        <v>2</v>
      </c>
      <c r="E37" s="7"/>
      <c r="F37" s="7"/>
      <c r="G37" s="7"/>
      <c r="H37" s="7"/>
      <c r="I37" s="7"/>
      <c r="J37" s="7"/>
      <c r="K37" s="7"/>
      <c r="L37" s="7"/>
      <c r="M37" s="12"/>
      <c r="O37" s="1" t="str">
        <f>"04"</f>
        <v>04</v>
      </c>
      <c r="P37" s="8" t="s">
        <v>35</v>
      </c>
      <c r="Q37" s="1">
        <v>1</v>
      </c>
      <c r="R37" s="1">
        <f t="shared" si="31"/>
        <v>0</v>
      </c>
      <c r="S37" s="1">
        <f t="shared" si="32"/>
        <v>0</v>
      </c>
      <c r="T37" s="1">
        <f t="shared" si="33"/>
        <v>0</v>
      </c>
      <c r="U37" s="1">
        <f t="shared" si="34"/>
        <v>0</v>
      </c>
      <c r="V37" s="1">
        <f t="shared" si="35"/>
        <v>0</v>
      </c>
      <c r="W37" s="1">
        <f t="shared" si="36"/>
        <v>0</v>
      </c>
      <c r="X37" s="1">
        <f t="shared" si="37"/>
        <v>0</v>
      </c>
      <c r="Y37" s="1">
        <f t="shared" si="38"/>
        <v>0</v>
      </c>
      <c r="Z37" s="1">
        <f t="shared" si="39"/>
        <v>0</v>
      </c>
      <c r="AA37" s="1">
        <f t="shared" si="40"/>
        <v>0</v>
      </c>
      <c r="AB37" s="1">
        <f t="shared" si="41"/>
        <v>0</v>
      </c>
      <c r="AC37" s="1">
        <f t="shared" si="42"/>
        <v>0</v>
      </c>
      <c r="AD37" s="1">
        <f t="shared" si="43"/>
        <v>0</v>
      </c>
      <c r="AE37" s="1">
        <f t="shared" si="44"/>
        <v>0</v>
      </c>
      <c r="AF37" s="1">
        <f t="shared" si="45"/>
        <v>0</v>
      </c>
      <c r="AG37" s="1">
        <f t="shared" si="46"/>
        <v>0</v>
      </c>
      <c r="AH37" s="1">
        <f t="shared" si="47"/>
        <v>0</v>
      </c>
      <c r="AI37" s="1">
        <f t="shared" si="48"/>
        <v>0</v>
      </c>
      <c r="AJ37" s="1">
        <f t="shared" si="49"/>
        <v>0</v>
      </c>
      <c r="AK37" s="1">
        <f t="shared" si="50"/>
        <v>0</v>
      </c>
      <c r="AL37" s="1">
        <f t="shared" si="51"/>
        <v>0</v>
      </c>
      <c r="AM37" s="1">
        <f t="shared" si="52"/>
        <v>0</v>
      </c>
      <c r="AN37" s="1">
        <f t="shared" si="53"/>
        <v>0</v>
      </c>
      <c r="AO37" s="1">
        <f t="shared" si="54"/>
        <v>0</v>
      </c>
      <c r="AP37" s="1">
        <f t="shared" si="55"/>
        <v>0</v>
      </c>
      <c r="AQ37" s="1">
        <f t="shared" si="56"/>
        <v>0</v>
      </c>
      <c r="AR37" s="1">
        <f t="shared" si="57"/>
        <v>0</v>
      </c>
      <c r="AS37" s="1">
        <f t="shared" si="58"/>
        <v>0</v>
      </c>
      <c r="AT37" s="1">
        <f t="shared" si="59"/>
        <v>0</v>
      </c>
      <c r="AU37" s="1">
        <f t="shared" si="60"/>
        <v>0</v>
      </c>
    </row>
    <row r="38" spans="1:51" ht="30" customHeight="1">
      <c r="A38" s="3" t="s">
        <v>104</v>
      </c>
      <c r="B38" s="4" t="str">
        <f>"도기류의 " &amp; N38*100 &amp; "%"</f>
        <v>도기류의 3%</v>
      </c>
      <c r="C38" s="5" t="s">
        <v>15</v>
      </c>
      <c r="D38" s="7">
        <v>1</v>
      </c>
      <c r="E38" s="7"/>
      <c r="F38" s="7"/>
      <c r="G38" s="7"/>
      <c r="H38" s="7"/>
      <c r="I38" s="7"/>
      <c r="J38" s="7"/>
      <c r="K38" s="7"/>
      <c r="L38" s="7"/>
      <c r="M38" s="7"/>
      <c r="N38" s="1">
        <v>0.03</v>
      </c>
      <c r="O38" s="1" t="str">
        <f>""</f>
        <v/>
      </c>
      <c r="P38" s="8" t="s">
        <v>35</v>
      </c>
      <c r="Q38" s="1">
        <v>1</v>
      </c>
      <c r="R38" s="1">
        <f t="shared" si="31"/>
        <v>0</v>
      </c>
      <c r="S38" s="1">
        <f t="shared" si="32"/>
        <v>0</v>
      </c>
      <c r="T38" s="1">
        <f t="shared" si="33"/>
        <v>0</v>
      </c>
      <c r="U38" s="1">
        <f t="shared" si="34"/>
        <v>0</v>
      </c>
      <c r="V38" s="1">
        <f t="shared" si="35"/>
        <v>0</v>
      </c>
      <c r="W38" s="1">
        <f t="shared" si="36"/>
        <v>0</v>
      </c>
      <c r="X38" s="1">
        <f t="shared" si="37"/>
        <v>0</v>
      </c>
      <c r="Y38" s="1">
        <f t="shared" si="38"/>
        <v>0</v>
      </c>
      <c r="Z38" s="1">
        <f t="shared" si="39"/>
        <v>0</v>
      </c>
      <c r="AA38" s="1">
        <f t="shared" si="40"/>
        <v>0</v>
      </c>
      <c r="AB38" s="1">
        <f t="shared" si="41"/>
        <v>0</v>
      </c>
      <c r="AC38" s="1">
        <f t="shared" si="42"/>
        <v>0</v>
      </c>
      <c r="AD38" s="1">
        <f t="shared" si="43"/>
        <v>0</v>
      </c>
      <c r="AE38" s="1">
        <f t="shared" si="44"/>
        <v>0</v>
      </c>
      <c r="AF38" s="1">
        <f t="shared" si="45"/>
        <v>0</v>
      </c>
      <c r="AG38" s="1">
        <f t="shared" si="46"/>
        <v>0</v>
      </c>
      <c r="AH38" s="1">
        <f t="shared" si="47"/>
        <v>0</v>
      </c>
      <c r="AI38" s="1">
        <f t="shared" si="48"/>
        <v>0</v>
      </c>
      <c r="AJ38" s="1">
        <f t="shared" si="49"/>
        <v>0</v>
      </c>
      <c r="AK38" s="1">
        <f t="shared" si="50"/>
        <v>0</v>
      </c>
      <c r="AL38" s="1">
        <f t="shared" si="51"/>
        <v>0</v>
      </c>
      <c r="AM38" s="1">
        <f t="shared" si="52"/>
        <v>0</v>
      </c>
      <c r="AN38" s="1">
        <f t="shared" si="53"/>
        <v>0</v>
      </c>
      <c r="AO38" s="1">
        <f t="shared" si="54"/>
        <v>0</v>
      </c>
      <c r="AP38" s="1">
        <f t="shared" si="55"/>
        <v>0</v>
      </c>
      <c r="AQ38" s="1">
        <f t="shared" si="56"/>
        <v>0</v>
      </c>
      <c r="AR38" s="1">
        <f t="shared" si="57"/>
        <v>0</v>
      </c>
      <c r="AS38" s="1">
        <f t="shared" si="58"/>
        <v>0</v>
      </c>
      <c r="AT38" s="1">
        <f t="shared" si="59"/>
        <v>0</v>
      </c>
      <c r="AU38" s="1">
        <f t="shared" si="60"/>
        <v>0</v>
      </c>
      <c r="AW38" s="8" t="s">
        <v>105</v>
      </c>
      <c r="AX38" s="8" t="s">
        <v>106</v>
      </c>
      <c r="AY38" s="8" t="s">
        <v>107</v>
      </c>
    </row>
    <row r="39" spans="1:51" ht="30" customHeight="1">
      <c r="A39" s="3" t="s">
        <v>108</v>
      </c>
      <c r="B39" s="3" t="s">
        <v>109</v>
      </c>
      <c r="C39" s="5" t="s">
        <v>91</v>
      </c>
      <c r="D39" s="7">
        <f>[1]공량산출서!F46</f>
        <v>2</v>
      </c>
      <c r="E39" s="7"/>
      <c r="F39" s="7"/>
      <c r="G39" s="7"/>
      <c r="H39" s="7"/>
      <c r="I39" s="7"/>
      <c r="J39" s="7"/>
      <c r="K39" s="7"/>
      <c r="L39" s="7"/>
      <c r="M39" s="7"/>
      <c r="O39" s="1" t="str">
        <f t="shared" ref="O39:O44" si="61">"01"</f>
        <v>01</v>
      </c>
      <c r="P39" s="8" t="s">
        <v>35</v>
      </c>
      <c r="Q39" s="1">
        <v>1</v>
      </c>
      <c r="R39" s="1">
        <f t="shared" si="31"/>
        <v>0</v>
      </c>
      <c r="S39" s="1">
        <f t="shared" si="32"/>
        <v>0</v>
      </c>
      <c r="T39" s="1">
        <f t="shared" si="33"/>
        <v>0</v>
      </c>
      <c r="U39" s="1">
        <f t="shared" si="34"/>
        <v>0</v>
      </c>
      <c r="V39" s="1">
        <f t="shared" si="35"/>
        <v>0</v>
      </c>
      <c r="W39" s="1">
        <f t="shared" si="36"/>
        <v>0</v>
      </c>
      <c r="X39" s="1">
        <f t="shared" si="37"/>
        <v>0</v>
      </c>
      <c r="Y39" s="1">
        <f t="shared" si="38"/>
        <v>0</v>
      </c>
      <c r="Z39" s="1">
        <f t="shared" si="39"/>
        <v>0</v>
      </c>
      <c r="AA39" s="1">
        <f t="shared" si="40"/>
        <v>0</v>
      </c>
      <c r="AB39" s="1">
        <f t="shared" si="41"/>
        <v>0</v>
      </c>
      <c r="AC39" s="1">
        <f t="shared" si="42"/>
        <v>0</v>
      </c>
      <c r="AD39" s="1">
        <f t="shared" si="43"/>
        <v>0</v>
      </c>
      <c r="AE39" s="1">
        <f t="shared" si="44"/>
        <v>0</v>
      </c>
      <c r="AF39" s="1">
        <f t="shared" si="45"/>
        <v>0</v>
      </c>
      <c r="AG39" s="1">
        <f t="shared" si="46"/>
        <v>0</v>
      </c>
      <c r="AH39" s="1">
        <f t="shared" si="47"/>
        <v>0</v>
      </c>
      <c r="AI39" s="1">
        <f t="shared" si="48"/>
        <v>0</v>
      </c>
      <c r="AJ39" s="1">
        <f t="shared" si="49"/>
        <v>0</v>
      </c>
      <c r="AK39" s="1">
        <f t="shared" si="50"/>
        <v>0</v>
      </c>
      <c r="AL39" s="1">
        <f t="shared" si="51"/>
        <v>0</v>
      </c>
      <c r="AM39" s="1">
        <f t="shared" si="52"/>
        <v>0</v>
      </c>
      <c r="AN39" s="1">
        <f t="shared" si="53"/>
        <v>0</v>
      </c>
      <c r="AO39" s="1">
        <f t="shared" si="54"/>
        <v>0</v>
      </c>
      <c r="AP39" s="1">
        <f t="shared" si="55"/>
        <v>0</v>
      </c>
      <c r="AQ39" s="1">
        <f t="shared" si="56"/>
        <v>0</v>
      </c>
      <c r="AR39" s="1">
        <f t="shared" si="57"/>
        <v>0</v>
      </c>
      <c r="AS39" s="1">
        <f t="shared" si="58"/>
        <v>0</v>
      </c>
      <c r="AT39" s="1">
        <f t="shared" si="59"/>
        <v>0</v>
      </c>
      <c r="AU39" s="1">
        <f t="shared" si="60"/>
        <v>0</v>
      </c>
    </row>
    <row r="40" spans="1:51" ht="30" customHeight="1">
      <c r="A40" s="3" t="s">
        <v>108</v>
      </c>
      <c r="B40" s="3" t="s">
        <v>110</v>
      </c>
      <c r="C40" s="5" t="s">
        <v>91</v>
      </c>
      <c r="D40" s="7">
        <f>[1]공량산출서!F48</f>
        <v>1</v>
      </c>
      <c r="E40" s="7"/>
      <c r="F40" s="7"/>
      <c r="G40" s="7"/>
      <c r="H40" s="7"/>
      <c r="I40" s="7"/>
      <c r="J40" s="7"/>
      <c r="K40" s="7"/>
      <c r="L40" s="7"/>
      <c r="M40" s="7"/>
      <c r="O40" s="1" t="str">
        <f t="shared" si="61"/>
        <v>01</v>
      </c>
      <c r="P40" s="8" t="s">
        <v>35</v>
      </c>
      <c r="Q40" s="1">
        <v>1</v>
      </c>
      <c r="R40" s="1">
        <f t="shared" si="31"/>
        <v>0</v>
      </c>
      <c r="S40" s="1">
        <f t="shared" si="32"/>
        <v>0</v>
      </c>
      <c r="T40" s="1">
        <f t="shared" si="33"/>
        <v>0</v>
      </c>
      <c r="U40" s="1">
        <f t="shared" si="34"/>
        <v>0</v>
      </c>
      <c r="V40" s="1">
        <f t="shared" si="35"/>
        <v>0</v>
      </c>
      <c r="W40" s="1">
        <f t="shared" si="36"/>
        <v>0</v>
      </c>
      <c r="X40" s="1">
        <f t="shared" si="37"/>
        <v>0</v>
      </c>
      <c r="Y40" s="1">
        <f t="shared" si="38"/>
        <v>0</v>
      </c>
      <c r="Z40" s="1">
        <f t="shared" si="39"/>
        <v>0</v>
      </c>
      <c r="AA40" s="1">
        <f t="shared" si="40"/>
        <v>0</v>
      </c>
      <c r="AB40" s="1">
        <f t="shared" si="41"/>
        <v>0</v>
      </c>
      <c r="AC40" s="1">
        <f t="shared" si="42"/>
        <v>0</v>
      </c>
      <c r="AD40" s="1">
        <f t="shared" si="43"/>
        <v>0</v>
      </c>
      <c r="AE40" s="1">
        <f t="shared" si="44"/>
        <v>0</v>
      </c>
      <c r="AF40" s="1">
        <f t="shared" si="45"/>
        <v>0</v>
      </c>
      <c r="AG40" s="1">
        <f t="shared" si="46"/>
        <v>0</v>
      </c>
      <c r="AH40" s="1">
        <f t="shared" si="47"/>
        <v>0</v>
      </c>
      <c r="AI40" s="1">
        <f t="shared" si="48"/>
        <v>0</v>
      </c>
      <c r="AJ40" s="1">
        <f t="shared" si="49"/>
        <v>0</v>
      </c>
      <c r="AK40" s="1">
        <f t="shared" si="50"/>
        <v>0</v>
      </c>
      <c r="AL40" s="1">
        <f t="shared" si="51"/>
        <v>0</v>
      </c>
      <c r="AM40" s="1">
        <f t="shared" si="52"/>
        <v>0</v>
      </c>
      <c r="AN40" s="1">
        <f t="shared" si="53"/>
        <v>0</v>
      </c>
      <c r="AO40" s="1">
        <f t="shared" si="54"/>
        <v>0</v>
      </c>
      <c r="AP40" s="1">
        <f t="shared" si="55"/>
        <v>0</v>
      </c>
      <c r="AQ40" s="1">
        <f t="shared" si="56"/>
        <v>0</v>
      </c>
      <c r="AR40" s="1">
        <f t="shared" si="57"/>
        <v>0</v>
      </c>
      <c r="AS40" s="1">
        <f t="shared" si="58"/>
        <v>0</v>
      </c>
      <c r="AT40" s="1">
        <f t="shared" si="59"/>
        <v>0</v>
      </c>
      <c r="AU40" s="1">
        <f t="shared" si="60"/>
        <v>0</v>
      </c>
    </row>
    <row r="41" spans="1:51" ht="30" customHeight="1">
      <c r="A41" s="3" t="s">
        <v>111</v>
      </c>
      <c r="B41" s="3" t="s">
        <v>112</v>
      </c>
      <c r="C41" s="5" t="s">
        <v>91</v>
      </c>
      <c r="D41" s="7">
        <f>[1]공량산출서!F50</f>
        <v>2</v>
      </c>
      <c r="E41" s="7"/>
      <c r="F41" s="7"/>
      <c r="G41" s="7"/>
      <c r="H41" s="7"/>
      <c r="I41" s="7"/>
      <c r="J41" s="7"/>
      <c r="K41" s="7"/>
      <c r="L41" s="7"/>
      <c r="M41" s="7"/>
      <c r="O41" s="1" t="str">
        <f t="shared" si="61"/>
        <v>01</v>
      </c>
      <c r="P41" s="8" t="s">
        <v>35</v>
      </c>
      <c r="Q41" s="1">
        <v>1</v>
      </c>
      <c r="R41" s="1">
        <f t="shared" si="31"/>
        <v>0</v>
      </c>
      <c r="S41" s="1">
        <f t="shared" si="32"/>
        <v>0</v>
      </c>
      <c r="T41" s="1">
        <f t="shared" si="33"/>
        <v>0</v>
      </c>
      <c r="U41" s="1">
        <f t="shared" si="34"/>
        <v>0</v>
      </c>
      <c r="V41" s="1">
        <f t="shared" si="35"/>
        <v>0</v>
      </c>
      <c r="W41" s="1">
        <f t="shared" si="36"/>
        <v>0</v>
      </c>
      <c r="X41" s="1">
        <f t="shared" si="37"/>
        <v>0</v>
      </c>
      <c r="Y41" s="1">
        <f t="shared" si="38"/>
        <v>0</v>
      </c>
      <c r="Z41" s="1">
        <f t="shared" si="39"/>
        <v>0</v>
      </c>
      <c r="AA41" s="1">
        <f t="shared" si="40"/>
        <v>0</v>
      </c>
      <c r="AB41" s="1">
        <f t="shared" si="41"/>
        <v>0</v>
      </c>
      <c r="AC41" s="1">
        <f t="shared" si="42"/>
        <v>0</v>
      </c>
      <c r="AD41" s="1">
        <f t="shared" si="43"/>
        <v>0</v>
      </c>
      <c r="AE41" s="1">
        <f t="shared" si="44"/>
        <v>0</v>
      </c>
      <c r="AF41" s="1">
        <f t="shared" si="45"/>
        <v>0</v>
      </c>
      <c r="AG41" s="1">
        <f t="shared" si="46"/>
        <v>0</v>
      </c>
      <c r="AH41" s="1">
        <f t="shared" si="47"/>
        <v>0</v>
      </c>
      <c r="AI41" s="1">
        <f t="shared" si="48"/>
        <v>0</v>
      </c>
      <c r="AJ41" s="1">
        <f t="shared" si="49"/>
        <v>0</v>
      </c>
      <c r="AK41" s="1">
        <f t="shared" si="50"/>
        <v>0</v>
      </c>
      <c r="AL41" s="1">
        <f t="shared" si="51"/>
        <v>0</v>
      </c>
      <c r="AM41" s="1">
        <f t="shared" si="52"/>
        <v>0</v>
      </c>
      <c r="AN41" s="1">
        <f t="shared" si="53"/>
        <v>0</v>
      </c>
      <c r="AO41" s="1">
        <f t="shared" si="54"/>
        <v>0</v>
      </c>
      <c r="AP41" s="1">
        <f t="shared" si="55"/>
        <v>0</v>
      </c>
      <c r="AQ41" s="1">
        <f t="shared" si="56"/>
        <v>0</v>
      </c>
      <c r="AR41" s="1">
        <f t="shared" si="57"/>
        <v>0</v>
      </c>
      <c r="AS41" s="1">
        <f t="shared" si="58"/>
        <v>0</v>
      </c>
      <c r="AT41" s="1">
        <f t="shared" si="59"/>
        <v>0</v>
      </c>
      <c r="AU41" s="1">
        <f t="shared" si="60"/>
        <v>0</v>
      </c>
    </row>
    <row r="42" spans="1:51" ht="30" customHeight="1">
      <c r="A42" s="3" t="s">
        <v>111</v>
      </c>
      <c r="B42" s="3" t="s">
        <v>113</v>
      </c>
      <c r="C42" s="5" t="s">
        <v>91</v>
      </c>
      <c r="D42" s="7">
        <f>[1]공량산출서!F52</f>
        <v>1</v>
      </c>
      <c r="E42" s="7"/>
      <c r="F42" s="7"/>
      <c r="G42" s="7"/>
      <c r="H42" s="7"/>
      <c r="I42" s="7"/>
      <c r="J42" s="7"/>
      <c r="K42" s="7"/>
      <c r="L42" s="7"/>
      <c r="M42" s="7"/>
      <c r="O42" s="1" t="str">
        <f t="shared" si="61"/>
        <v>01</v>
      </c>
      <c r="P42" s="8" t="s">
        <v>35</v>
      </c>
      <c r="Q42" s="1">
        <v>1</v>
      </c>
      <c r="R42" s="1">
        <f t="shared" si="31"/>
        <v>0</v>
      </c>
      <c r="S42" s="1">
        <f t="shared" si="32"/>
        <v>0</v>
      </c>
      <c r="T42" s="1">
        <f t="shared" si="33"/>
        <v>0</v>
      </c>
      <c r="U42" s="1">
        <f t="shared" si="34"/>
        <v>0</v>
      </c>
      <c r="V42" s="1">
        <f t="shared" si="35"/>
        <v>0</v>
      </c>
      <c r="W42" s="1">
        <f t="shared" si="36"/>
        <v>0</v>
      </c>
      <c r="X42" s="1">
        <f t="shared" si="37"/>
        <v>0</v>
      </c>
      <c r="Y42" s="1">
        <f t="shared" si="38"/>
        <v>0</v>
      </c>
      <c r="Z42" s="1">
        <f t="shared" si="39"/>
        <v>0</v>
      </c>
      <c r="AA42" s="1">
        <f t="shared" si="40"/>
        <v>0</v>
      </c>
      <c r="AB42" s="1">
        <f t="shared" si="41"/>
        <v>0</v>
      </c>
      <c r="AC42" s="1">
        <f t="shared" si="42"/>
        <v>0</v>
      </c>
      <c r="AD42" s="1">
        <f t="shared" si="43"/>
        <v>0</v>
      </c>
      <c r="AE42" s="1">
        <f t="shared" si="44"/>
        <v>0</v>
      </c>
      <c r="AF42" s="1">
        <f t="shared" si="45"/>
        <v>0</v>
      </c>
      <c r="AG42" s="1">
        <f t="shared" si="46"/>
        <v>0</v>
      </c>
      <c r="AH42" s="1">
        <f t="shared" si="47"/>
        <v>0</v>
      </c>
      <c r="AI42" s="1">
        <f t="shared" si="48"/>
        <v>0</v>
      </c>
      <c r="AJ42" s="1">
        <f t="shared" si="49"/>
        <v>0</v>
      </c>
      <c r="AK42" s="1">
        <f t="shared" si="50"/>
        <v>0</v>
      </c>
      <c r="AL42" s="1">
        <f t="shared" si="51"/>
        <v>0</v>
      </c>
      <c r="AM42" s="1">
        <f t="shared" si="52"/>
        <v>0</v>
      </c>
      <c r="AN42" s="1">
        <f t="shared" si="53"/>
        <v>0</v>
      </c>
      <c r="AO42" s="1">
        <f t="shared" si="54"/>
        <v>0</v>
      </c>
      <c r="AP42" s="1">
        <f t="shared" si="55"/>
        <v>0</v>
      </c>
      <c r="AQ42" s="1">
        <f t="shared" si="56"/>
        <v>0</v>
      </c>
      <c r="AR42" s="1">
        <f t="shared" si="57"/>
        <v>0</v>
      </c>
      <c r="AS42" s="1">
        <f t="shared" si="58"/>
        <v>0</v>
      </c>
      <c r="AT42" s="1">
        <f t="shared" si="59"/>
        <v>0</v>
      </c>
      <c r="AU42" s="1">
        <f t="shared" si="60"/>
        <v>0</v>
      </c>
    </row>
    <row r="43" spans="1:51" ht="30" customHeight="1">
      <c r="A43" s="3" t="s">
        <v>114</v>
      </c>
      <c r="B43" s="3" t="s">
        <v>115</v>
      </c>
      <c r="C43" s="5" t="s">
        <v>91</v>
      </c>
      <c r="D43" s="7">
        <f>[1]공량산출서!F54</f>
        <v>4</v>
      </c>
      <c r="E43" s="7"/>
      <c r="F43" s="7"/>
      <c r="G43" s="7"/>
      <c r="H43" s="7"/>
      <c r="I43" s="7"/>
      <c r="J43" s="7"/>
      <c r="K43" s="7"/>
      <c r="L43" s="7"/>
      <c r="M43" s="7"/>
      <c r="O43" s="1" t="str">
        <f t="shared" si="61"/>
        <v>01</v>
      </c>
      <c r="P43" s="8" t="s">
        <v>35</v>
      </c>
      <c r="Q43" s="1">
        <v>1</v>
      </c>
      <c r="R43" s="1">
        <f t="shared" si="31"/>
        <v>0</v>
      </c>
      <c r="S43" s="1">
        <f t="shared" si="32"/>
        <v>0</v>
      </c>
      <c r="T43" s="1">
        <f t="shared" si="33"/>
        <v>0</v>
      </c>
      <c r="U43" s="1">
        <f t="shared" si="34"/>
        <v>0</v>
      </c>
      <c r="V43" s="1">
        <f t="shared" si="35"/>
        <v>0</v>
      </c>
      <c r="W43" s="1">
        <f t="shared" si="36"/>
        <v>0</v>
      </c>
      <c r="X43" s="1">
        <f t="shared" si="37"/>
        <v>0</v>
      </c>
      <c r="Y43" s="1">
        <f t="shared" si="38"/>
        <v>0</v>
      </c>
      <c r="Z43" s="1">
        <f t="shared" si="39"/>
        <v>0</v>
      </c>
      <c r="AA43" s="1">
        <f t="shared" si="40"/>
        <v>0</v>
      </c>
      <c r="AB43" s="1">
        <f t="shared" si="41"/>
        <v>0</v>
      </c>
      <c r="AC43" s="1">
        <f t="shared" si="42"/>
        <v>0</v>
      </c>
      <c r="AD43" s="1">
        <f t="shared" si="43"/>
        <v>0</v>
      </c>
      <c r="AE43" s="1">
        <f t="shared" si="44"/>
        <v>0</v>
      </c>
      <c r="AF43" s="1">
        <f t="shared" si="45"/>
        <v>0</v>
      </c>
      <c r="AG43" s="1">
        <f t="shared" si="46"/>
        <v>0</v>
      </c>
      <c r="AH43" s="1">
        <f t="shared" si="47"/>
        <v>0</v>
      </c>
      <c r="AI43" s="1">
        <f t="shared" si="48"/>
        <v>0</v>
      </c>
      <c r="AJ43" s="1">
        <f t="shared" si="49"/>
        <v>0</v>
      </c>
      <c r="AK43" s="1">
        <f t="shared" si="50"/>
        <v>0</v>
      </c>
      <c r="AL43" s="1">
        <f t="shared" si="51"/>
        <v>0</v>
      </c>
      <c r="AM43" s="1">
        <f t="shared" si="52"/>
        <v>0</v>
      </c>
      <c r="AN43" s="1">
        <f t="shared" si="53"/>
        <v>0</v>
      </c>
      <c r="AO43" s="1">
        <f t="shared" si="54"/>
        <v>0</v>
      </c>
      <c r="AP43" s="1">
        <f t="shared" si="55"/>
        <v>0</v>
      </c>
      <c r="AQ43" s="1">
        <f t="shared" si="56"/>
        <v>0</v>
      </c>
      <c r="AR43" s="1">
        <f t="shared" si="57"/>
        <v>0</v>
      </c>
      <c r="AS43" s="1">
        <f t="shared" si="58"/>
        <v>0</v>
      </c>
      <c r="AT43" s="1">
        <f t="shared" si="59"/>
        <v>0</v>
      </c>
      <c r="AU43" s="1">
        <f t="shared" si="60"/>
        <v>0</v>
      </c>
    </row>
    <row r="44" spans="1:51" ht="30" customHeight="1">
      <c r="A44" s="3" t="s">
        <v>114</v>
      </c>
      <c r="B44" s="3" t="s">
        <v>116</v>
      </c>
      <c r="C44" s="5" t="s">
        <v>91</v>
      </c>
      <c r="D44" s="7">
        <f>[1]공량산출서!F56</f>
        <v>1</v>
      </c>
      <c r="E44" s="7"/>
      <c r="F44" s="7"/>
      <c r="G44" s="7"/>
      <c r="H44" s="7"/>
      <c r="I44" s="7"/>
      <c r="J44" s="7"/>
      <c r="K44" s="7"/>
      <c r="L44" s="7"/>
      <c r="M44" s="7"/>
      <c r="O44" s="1" t="str">
        <f t="shared" si="61"/>
        <v>01</v>
      </c>
      <c r="P44" s="8" t="s">
        <v>35</v>
      </c>
      <c r="Q44" s="1">
        <v>1</v>
      </c>
      <c r="R44" s="1">
        <f t="shared" si="31"/>
        <v>0</v>
      </c>
      <c r="S44" s="1">
        <f t="shared" si="32"/>
        <v>0</v>
      </c>
      <c r="T44" s="1">
        <f t="shared" si="33"/>
        <v>0</v>
      </c>
      <c r="U44" s="1">
        <f t="shared" si="34"/>
        <v>0</v>
      </c>
      <c r="V44" s="1">
        <f t="shared" si="35"/>
        <v>0</v>
      </c>
      <c r="W44" s="1">
        <f t="shared" si="36"/>
        <v>0</v>
      </c>
      <c r="X44" s="1">
        <f t="shared" si="37"/>
        <v>0</v>
      </c>
      <c r="Y44" s="1">
        <f t="shared" si="38"/>
        <v>0</v>
      </c>
      <c r="Z44" s="1">
        <f t="shared" si="39"/>
        <v>0</v>
      </c>
      <c r="AA44" s="1">
        <f t="shared" si="40"/>
        <v>0</v>
      </c>
      <c r="AB44" s="1">
        <f t="shared" si="41"/>
        <v>0</v>
      </c>
      <c r="AC44" s="1">
        <f t="shared" si="42"/>
        <v>0</v>
      </c>
      <c r="AD44" s="1">
        <f t="shared" si="43"/>
        <v>0</v>
      </c>
      <c r="AE44" s="1">
        <f t="shared" si="44"/>
        <v>0</v>
      </c>
      <c r="AF44" s="1">
        <f t="shared" si="45"/>
        <v>0</v>
      </c>
      <c r="AG44" s="1">
        <f t="shared" si="46"/>
        <v>0</v>
      </c>
      <c r="AH44" s="1">
        <f t="shared" si="47"/>
        <v>0</v>
      </c>
      <c r="AI44" s="1">
        <f t="shared" si="48"/>
        <v>0</v>
      </c>
      <c r="AJ44" s="1">
        <f t="shared" si="49"/>
        <v>0</v>
      </c>
      <c r="AK44" s="1">
        <f t="shared" si="50"/>
        <v>0</v>
      </c>
      <c r="AL44" s="1">
        <f t="shared" si="51"/>
        <v>0</v>
      </c>
      <c r="AM44" s="1">
        <f t="shared" si="52"/>
        <v>0</v>
      </c>
      <c r="AN44" s="1">
        <f t="shared" si="53"/>
        <v>0</v>
      </c>
      <c r="AO44" s="1">
        <f t="shared" si="54"/>
        <v>0</v>
      </c>
      <c r="AP44" s="1">
        <f t="shared" si="55"/>
        <v>0</v>
      </c>
      <c r="AQ44" s="1">
        <f t="shared" si="56"/>
        <v>0</v>
      </c>
      <c r="AR44" s="1">
        <f t="shared" si="57"/>
        <v>0</v>
      </c>
      <c r="AS44" s="1">
        <f t="shared" si="58"/>
        <v>0</v>
      </c>
      <c r="AT44" s="1">
        <f t="shared" si="59"/>
        <v>0</v>
      </c>
      <c r="AU44" s="1">
        <f t="shared" si="60"/>
        <v>0</v>
      </c>
    </row>
    <row r="45" spans="1:51" ht="30" customHeight="1">
      <c r="A45" s="3" t="s">
        <v>117</v>
      </c>
      <c r="B45" s="3" t="s">
        <v>76</v>
      </c>
      <c r="C45" s="5" t="s">
        <v>77</v>
      </c>
      <c r="D45" s="7">
        <f>[1]공량산출서!G65</f>
        <v>4.1920000000000002</v>
      </c>
      <c r="E45" s="7"/>
      <c r="F45" s="7"/>
      <c r="G45" s="7"/>
      <c r="H45" s="7"/>
      <c r="I45" s="7"/>
      <c r="J45" s="7"/>
      <c r="K45" s="7"/>
      <c r="L45" s="7"/>
      <c r="M45" s="7"/>
      <c r="O45" s="1" t="str">
        <f>"02"</f>
        <v>02</v>
      </c>
      <c r="P45" s="8" t="s">
        <v>35</v>
      </c>
      <c r="Q45" s="1">
        <v>1</v>
      </c>
      <c r="R45" s="1">
        <f t="shared" si="31"/>
        <v>0</v>
      </c>
      <c r="S45" s="1">
        <f t="shared" si="32"/>
        <v>0</v>
      </c>
      <c r="T45" s="1">
        <f t="shared" si="33"/>
        <v>0</v>
      </c>
      <c r="U45" s="1">
        <f t="shared" si="34"/>
        <v>0</v>
      </c>
      <c r="V45" s="1">
        <f t="shared" si="35"/>
        <v>0</v>
      </c>
      <c r="W45" s="1">
        <f t="shared" si="36"/>
        <v>0</v>
      </c>
      <c r="X45" s="1">
        <f t="shared" si="37"/>
        <v>0</v>
      </c>
      <c r="Y45" s="1">
        <f t="shared" si="38"/>
        <v>0</v>
      </c>
      <c r="Z45" s="1">
        <f t="shared" si="39"/>
        <v>0</v>
      </c>
      <c r="AA45" s="1">
        <f t="shared" si="40"/>
        <v>0</v>
      </c>
      <c r="AB45" s="1">
        <f t="shared" si="41"/>
        <v>0</v>
      </c>
      <c r="AC45" s="1">
        <f t="shared" si="42"/>
        <v>0</v>
      </c>
      <c r="AD45" s="1">
        <f t="shared" si="43"/>
        <v>0</v>
      </c>
      <c r="AE45" s="1">
        <f t="shared" si="44"/>
        <v>0</v>
      </c>
      <c r="AF45" s="1">
        <f t="shared" si="45"/>
        <v>0</v>
      </c>
      <c r="AG45" s="1">
        <f t="shared" si="46"/>
        <v>0</v>
      </c>
      <c r="AH45" s="1">
        <f t="shared" si="47"/>
        <v>0</v>
      </c>
      <c r="AI45" s="1">
        <f t="shared" si="48"/>
        <v>0</v>
      </c>
      <c r="AJ45" s="1">
        <f t="shared" si="49"/>
        <v>0</v>
      </c>
      <c r="AK45" s="1">
        <f t="shared" si="50"/>
        <v>0</v>
      </c>
      <c r="AL45" s="1">
        <f t="shared" si="51"/>
        <v>0</v>
      </c>
      <c r="AM45" s="1">
        <f t="shared" si="52"/>
        <v>0</v>
      </c>
      <c r="AN45" s="1">
        <f t="shared" si="53"/>
        <v>0</v>
      </c>
      <c r="AO45" s="1">
        <f t="shared" si="54"/>
        <v>0</v>
      </c>
      <c r="AP45" s="1">
        <f t="shared" si="55"/>
        <v>0</v>
      </c>
      <c r="AQ45" s="1">
        <f t="shared" si="56"/>
        <v>0</v>
      </c>
      <c r="AR45" s="1">
        <f t="shared" si="57"/>
        <v>0</v>
      </c>
      <c r="AS45" s="1">
        <f t="shared" si="58"/>
        <v>0</v>
      </c>
      <c r="AT45" s="1">
        <f t="shared" si="59"/>
        <v>0</v>
      </c>
      <c r="AU45" s="1">
        <f t="shared" si="60"/>
        <v>0</v>
      </c>
    </row>
    <row r="46" spans="1:51" ht="30" customHeight="1">
      <c r="A46" s="3" t="s">
        <v>80</v>
      </c>
      <c r="B46" s="3" t="s">
        <v>76</v>
      </c>
      <c r="C46" s="5" t="s">
        <v>77</v>
      </c>
      <c r="D46" s="7">
        <f>[1]공량산출서!H65</f>
        <v>0.80400000000000005</v>
      </c>
      <c r="E46" s="7"/>
      <c r="F46" s="7"/>
      <c r="G46" s="7"/>
      <c r="H46" s="7"/>
      <c r="I46" s="7"/>
      <c r="J46" s="7"/>
      <c r="K46" s="7"/>
      <c r="L46" s="7"/>
      <c r="M46" s="7"/>
      <c r="O46" s="1" t="str">
        <f>"02"</f>
        <v>02</v>
      </c>
      <c r="P46" s="8" t="s">
        <v>35</v>
      </c>
      <c r="Q46" s="1">
        <v>1</v>
      </c>
      <c r="R46" s="1">
        <f t="shared" si="31"/>
        <v>0</v>
      </c>
      <c r="S46" s="1">
        <f t="shared" si="32"/>
        <v>0</v>
      </c>
      <c r="T46" s="1">
        <f t="shared" si="33"/>
        <v>0</v>
      </c>
      <c r="U46" s="1">
        <f t="shared" si="34"/>
        <v>0</v>
      </c>
      <c r="V46" s="1">
        <f t="shared" si="35"/>
        <v>0</v>
      </c>
      <c r="W46" s="1">
        <f t="shared" si="36"/>
        <v>0</v>
      </c>
      <c r="X46" s="1">
        <f t="shared" si="37"/>
        <v>0</v>
      </c>
      <c r="Y46" s="1">
        <f t="shared" si="38"/>
        <v>0</v>
      </c>
      <c r="Z46" s="1">
        <f t="shared" si="39"/>
        <v>0</v>
      </c>
      <c r="AA46" s="1">
        <f t="shared" si="40"/>
        <v>0</v>
      </c>
      <c r="AB46" s="1">
        <f t="shared" si="41"/>
        <v>0</v>
      </c>
      <c r="AC46" s="1">
        <f t="shared" si="42"/>
        <v>0</v>
      </c>
      <c r="AD46" s="1">
        <f t="shared" si="43"/>
        <v>0</v>
      </c>
      <c r="AE46" s="1">
        <f t="shared" si="44"/>
        <v>0</v>
      </c>
      <c r="AF46" s="1">
        <f t="shared" si="45"/>
        <v>0</v>
      </c>
      <c r="AG46" s="1">
        <f t="shared" si="46"/>
        <v>0</v>
      </c>
      <c r="AH46" s="1">
        <f t="shared" si="47"/>
        <v>0</v>
      </c>
      <c r="AI46" s="1">
        <f t="shared" si="48"/>
        <v>0</v>
      </c>
      <c r="AJ46" s="1">
        <f t="shared" si="49"/>
        <v>0</v>
      </c>
      <c r="AK46" s="1">
        <f t="shared" si="50"/>
        <v>0</v>
      </c>
      <c r="AL46" s="1">
        <f t="shared" si="51"/>
        <v>0</v>
      </c>
      <c r="AM46" s="1">
        <f t="shared" si="52"/>
        <v>0</v>
      </c>
      <c r="AN46" s="1">
        <f t="shared" si="53"/>
        <v>0</v>
      </c>
      <c r="AO46" s="1">
        <f t="shared" si="54"/>
        <v>0</v>
      </c>
      <c r="AP46" s="1">
        <f t="shared" si="55"/>
        <v>0</v>
      </c>
      <c r="AQ46" s="1">
        <f t="shared" si="56"/>
        <v>0</v>
      </c>
      <c r="AR46" s="1">
        <f t="shared" si="57"/>
        <v>0</v>
      </c>
      <c r="AS46" s="1">
        <f t="shared" si="58"/>
        <v>0</v>
      </c>
      <c r="AT46" s="1">
        <f t="shared" si="59"/>
        <v>0</v>
      </c>
      <c r="AU46" s="1">
        <f t="shared" si="60"/>
        <v>0</v>
      </c>
    </row>
    <row r="47" spans="1:51" ht="30" customHeight="1">
      <c r="A47" s="3" t="s">
        <v>81</v>
      </c>
      <c r="B47" s="4" t="str">
        <f>"노무비의 " &amp; N47*100 &amp; "%"</f>
        <v>노무비의 3%</v>
      </c>
      <c r="C47" s="5" t="s">
        <v>15</v>
      </c>
      <c r="D47" s="7">
        <v>1</v>
      </c>
      <c r="E47" s="7"/>
      <c r="F47" s="7"/>
      <c r="G47" s="7"/>
      <c r="H47" s="7"/>
      <c r="I47" s="7"/>
      <c r="J47" s="7"/>
      <c r="K47" s="7"/>
      <c r="L47" s="7"/>
      <c r="M47" s="7"/>
      <c r="N47" s="1">
        <v>0.03</v>
      </c>
      <c r="O47" s="1" t="str">
        <f>""</f>
        <v/>
      </c>
      <c r="P47" s="8" t="s">
        <v>35</v>
      </c>
      <c r="Q47" s="1">
        <v>1</v>
      </c>
      <c r="R47" s="1">
        <f t="shared" si="31"/>
        <v>0</v>
      </c>
      <c r="S47" s="1">
        <f t="shared" si="32"/>
        <v>0</v>
      </c>
      <c r="T47" s="1">
        <f t="shared" si="33"/>
        <v>0</v>
      </c>
      <c r="U47" s="1">
        <f t="shared" si="34"/>
        <v>0</v>
      </c>
      <c r="V47" s="1">
        <f t="shared" si="35"/>
        <v>0</v>
      </c>
      <c r="W47" s="1">
        <f t="shared" si="36"/>
        <v>0</v>
      </c>
      <c r="X47" s="1">
        <f t="shared" si="37"/>
        <v>0</v>
      </c>
      <c r="Y47" s="1">
        <f t="shared" si="38"/>
        <v>0</v>
      </c>
      <c r="Z47" s="1">
        <f t="shared" si="39"/>
        <v>0</v>
      </c>
      <c r="AA47" s="1">
        <f t="shared" si="40"/>
        <v>0</v>
      </c>
      <c r="AB47" s="1">
        <f t="shared" si="41"/>
        <v>0</v>
      </c>
      <c r="AC47" s="1">
        <f t="shared" si="42"/>
        <v>0</v>
      </c>
      <c r="AD47" s="1">
        <f t="shared" si="43"/>
        <v>0</v>
      </c>
      <c r="AE47" s="1">
        <f t="shared" si="44"/>
        <v>0</v>
      </c>
      <c r="AF47" s="1">
        <f t="shared" si="45"/>
        <v>0</v>
      </c>
      <c r="AG47" s="1">
        <f t="shared" si="46"/>
        <v>0</v>
      </c>
      <c r="AH47" s="1">
        <f t="shared" si="47"/>
        <v>0</v>
      </c>
      <c r="AI47" s="1">
        <f t="shared" si="48"/>
        <v>0</v>
      </c>
      <c r="AJ47" s="1">
        <f t="shared" si="49"/>
        <v>0</v>
      </c>
      <c r="AK47" s="1">
        <f t="shared" si="50"/>
        <v>0</v>
      </c>
      <c r="AL47" s="1">
        <f t="shared" si="51"/>
        <v>0</v>
      </c>
      <c r="AM47" s="1">
        <f t="shared" si="52"/>
        <v>0</v>
      </c>
      <c r="AN47" s="1">
        <f t="shared" si="53"/>
        <v>0</v>
      </c>
      <c r="AO47" s="1">
        <f t="shared" si="54"/>
        <v>0</v>
      </c>
      <c r="AP47" s="1">
        <f t="shared" si="55"/>
        <v>0</v>
      </c>
      <c r="AQ47" s="1">
        <f t="shared" si="56"/>
        <v>0</v>
      </c>
      <c r="AR47" s="1">
        <f t="shared" si="57"/>
        <v>0</v>
      </c>
      <c r="AS47" s="1">
        <f t="shared" si="58"/>
        <v>0</v>
      </c>
      <c r="AT47" s="1">
        <f t="shared" si="59"/>
        <v>0</v>
      </c>
      <c r="AU47" s="1">
        <f t="shared" si="60"/>
        <v>0</v>
      </c>
      <c r="AW47" s="8" t="s">
        <v>82</v>
      </c>
      <c r="AX47" s="8" t="s">
        <v>83</v>
      </c>
    </row>
    <row r="48" spans="1:51" ht="30" customHeight="1">
      <c r="A48" s="13" t="s">
        <v>84</v>
      </c>
      <c r="B48" s="14"/>
      <c r="C48" s="15"/>
      <c r="D48" s="16"/>
      <c r="E48" s="7"/>
      <c r="F48" s="16"/>
      <c r="G48" s="7"/>
      <c r="H48" s="16"/>
      <c r="I48" s="7"/>
      <c r="J48" s="16"/>
      <c r="K48" s="7"/>
      <c r="L48" s="16"/>
      <c r="M48" s="16"/>
      <c r="R48" s="1">
        <f t="shared" ref="R48:AY48" si="62">ROUNDDOWN(SUM(R28:R47), 0)</f>
        <v>0</v>
      </c>
      <c r="S48" s="1">
        <f t="shared" si="62"/>
        <v>0</v>
      </c>
      <c r="T48" s="1">
        <f t="shared" si="62"/>
        <v>0</v>
      </c>
      <c r="U48" s="1">
        <f t="shared" si="62"/>
        <v>0</v>
      </c>
      <c r="V48" s="1">
        <f t="shared" si="62"/>
        <v>0</v>
      </c>
      <c r="W48" s="1">
        <f t="shared" si="62"/>
        <v>0</v>
      </c>
      <c r="X48" s="1">
        <f t="shared" si="62"/>
        <v>0</v>
      </c>
      <c r="Y48" s="1">
        <f t="shared" si="62"/>
        <v>0</v>
      </c>
      <c r="Z48" s="1">
        <f t="shared" si="62"/>
        <v>0</v>
      </c>
      <c r="AA48" s="1">
        <f t="shared" si="62"/>
        <v>0</v>
      </c>
      <c r="AB48" s="1">
        <f t="shared" si="62"/>
        <v>0</v>
      </c>
      <c r="AC48" s="1">
        <f t="shared" si="62"/>
        <v>0</v>
      </c>
      <c r="AD48" s="1">
        <f t="shared" si="62"/>
        <v>0</v>
      </c>
      <c r="AE48" s="1">
        <f t="shared" si="62"/>
        <v>0</v>
      </c>
      <c r="AF48" s="1">
        <f t="shared" si="62"/>
        <v>0</v>
      </c>
      <c r="AG48" s="1">
        <f t="shared" si="62"/>
        <v>0</v>
      </c>
      <c r="AH48" s="1">
        <f t="shared" si="62"/>
        <v>0</v>
      </c>
      <c r="AI48" s="1">
        <f t="shared" si="62"/>
        <v>0</v>
      </c>
      <c r="AJ48" s="1">
        <f t="shared" si="62"/>
        <v>0</v>
      </c>
      <c r="AK48" s="1">
        <f t="shared" si="62"/>
        <v>0</v>
      </c>
      <c r="AL48" s="1">
        <f t="shared" si="62"/>
        <v>0</v>
      </c>
      <c r="AM48" s="1">
        <f t="shared" si="62"/>
        <v>0</v>
      </c>
      <c r="AN48" s="1">
        <f t="shared" si="62"/>
        <v>0</v>
      </c>
      <c r="AO48" s="1">
        <f t="shared" si="62"/>
        <v>0</v>
      </c>
      <c r="AP48" s="1">
        <f t="shared" si="62"/>
        <v>0</v>
      </c>
      <c r="AQ48" s="1">
        <f t="shared" si="62"/>
        <v>0</v>
      </c>
      <c r="AR48" s="1">
        <f t="shared" si="62"/>
        <v>0</v>
      </c>
      <c r="AS48" s="1">
        <f t="shared" si="62"/>
        <v>0</v>
      </c>
      <c r="AT48" s="1">
        <f t="shared" si="62"/>
        <v>0</v>
      </c>
      <c r="AU48" s="1">
        <f t="shared" si="62"/>
        <v>0</v>
      </c>
      <c r="AV48" s="1">
        <f t="shared" si="62"/>
        <v>0</v>
      </c>
      <c r="AW48" s="1">
        <f t="shared" si="62"/>
        <v>0</v>
      </c>
      <c r="AX48" s="1">
        <f t="shared" si="62"/>
        <v>0</v>
      </c>
      <c r="AY48" s="1">
        <f t="shared" si="62"/>
        <v>0</v>
      </c>
    </row>
    <row r="49" spans="1:47" ht="30" customHeight="1">
      <c r="A49" s="39" t="s">
        <v>118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</row>
    <row r="50" spans="1:47" ht="30" customHeight="1">
      <c r="A50" s="3" t="s">
        <v>119</v>
      </c>
      <c r="B50" s="3" t="s">
        <v>120</v>
      </c>
      <c r="C50" s="5" t="s">
        <v>121</v>
      </c>
      <c r="D50" s="7">
        <v>2</v>
      </c>
      <c r="E50" s="7"/>
      <c r="F50" s="7"/>
      <c r="G50" s="7"/>
      <c r="H50" s="7"/>
      <c r="I50" s="7"/>
      <c r="J50" s="7"/>
      <c r="K50" s="7"/>
      <c r="L50" s="7"/>
      <c r="M50" s="12"/>
      <c r="O50" s="1" t="str">
        <f>""</f>
        <v/>
      </c>
      <c r="P50" s="8" t="s">
        <v>35</v>
      </c>
      <c r="Q50" s="1">
        <v>1</v>
      </c>
      <c r="R50" s="1">
        <f t="shared" ref="R50:R62" si="63">IF(P50="기계경비", J50, 0)</f>
        <v>0</v>
      </c>
      <c r="S50" s="1">
        <f t="shared" ref="S50:S62" si="64">IF(P50="운반비", L50, 0)</f>
        <v>0</v>
      </c>
      <c r="T50" s="1">
        <f t="shared" ref="T50:T62" si="65">IF(P50="작업부산물", F50, 0)</f>
        <v>0</v>
      </c>
      <c r="U50" s="1">
        <f t="shared" ref="U50:U62" si="66">IF(P50="관급", F50, 0)</f>
        <v>0</v>
      </c>
      <c r="V50" s="1">
        <f t="shared" ref="V50:V62" si="67">IF(P50="외주비", J50, 0)</f>
        <v>0</v>
      </c>
      <c r="W50" s="1">
        <f t="shared" ref="W50:W62" si="68">IF(P50="장비비", J50, 0)</f>
        <v>0</v>
      </c>
      <c r="X50" s="1">
        <f t="shared" ref="X50:X62" si="69">IF(P50="폐기물처리비", L50, 0)</f>
        <v>0</v>
      </c>
      <c r="Y50" s="1">
        <f t="shared" ref="Y50:Y62" si="70">IF(P50="가설비", J50, 0)</f>
        <v>0</v>
      </c>
      <c r="Z50" s="1">
        <f t="shared" ref="Z50:Z62" si="71">IF(P50="잡비제외분", F50, 0)</f>
        <v>0</v>
      </c>
      <c r="AA50" s="1">
        <f t="shared" ref="AA50:AA62" si="72">IF(P50="사급자재대", L50, 0)</f>
        <v>0</v>
      </c>
      <c r="AB50" s="1">
        <f t="shared" ref="AB50:AB62" si="73">IF(P50="관급자재대", L50, 0)</f>
        <v>0</v>
      </c>
      <c r="AC50" s="1">
        <f t="shared" ref="AC50:AC62" si="74">IF(P50="사용자항목1", L50, 0)</f>
        <v>0</v>
      </c>
      <c r="AD50" s="1">
        <f t="shared" ref="AD50:AD62" si="75">IF(P50="사용자항목2", L50, 0)</f>
        <v>0</v>
      </c>
      <c r="AE50" s="1">
        <f t="shared" ref="AE50:AE62" si="76">IF(P50="안전관리비", L50, 0)</f>
        <v>0</v>
      </c>
      <c r="AF50" s="1">
        <f t="shared" ref="AF50:AF62" si="77">IF(P50="품질관리비", L50, 0)</f>
        <v>0</v>
      </c>
      <c r="AG50" s="1">
        <f t="shared" ref="AG50:AG62" si="78">IF(P50="작업부산물(철거해체)", L50, 0)</f>
        <v>0</v>
      </c>
      <c r="AH50" s="1">
        <f t="shared" ref="AH50:AH62" si="79">IF(P50="재해예방기술지도비", L50, 0)</f>
        <v>0</v>
      </c>
      <c r="AI50" s="1">
        <f t="shared" ref="AI50:AI62" si="80">IF(P50="사용자항목7", L50, 0)</f>
        <v>0</v>
      </c>
      <c r="AJ50" s="1">
        <f t="shared" ref="AJ50:AJ62" si="81">IF(P50="사용자항목8", L50, 0)</f>
        <v>0</v>
      </c>
      <c r="AK50" s="1">
        <f t="shared" ref="AK50:AK62" si="82">IF(P50="사용자항목9", L50, 0)</f>
        <v>0</v>
      </c>
      <c r="AL50" s="1">
        <f t="shared" ref="AL50:AL62" si="83">IF(P50="사용자항목10", L50, 0)</f>
        <v>0</v>
      </c>
      <c r="AM50" s="1">
        <f t="shared" ref="AM50:AM62" si="84">IF(P50="사용자항목11", L50, 0)</f>
        <v>0</v>
      </c>
      <c r="AN50" s="1">
        <f t="shared" ref="AN50:AN62" si="85">IF(P50="사용자항목12", L50, 0)</f>
        <v>0</v>
      </c>
      <c r="AO50" s="1">
        <f t="shared" ref="AO50:AO62" si="86">IF(P50="사용자항목13", L50, 0)</f>
        <v>0</v>
      </c>
      <c r="AP50" s="1">
        <f t="shared" ref="AP50:AP62" si="87">IF(P50="사용자항목14", L50, 0)</f>
        <v>0</v>
      </c>
      <c r="AQ50" s="1">
        <f t="shared" ref="AQ50:AQ62" si="88">IF(P50="사용자항목15", L50, 0)</f>
        <v>0</v>
      </c>
      <c r="AR50" s="1">
        <f t="shared" ref="AR50:AR62" si="89">IF(P50="사용자항목16", L50, 0)</f>
        <v>0</v>
      </c>
      <c r="AS50" s="1">
        <f t="shared" ref="AS50:AS62" si="90">IF(P50="사용자항목17", L50, 0)</f>
        <v>0</v>
      </c>
      <c r="AT50" s="1">
        <f t="shared" ref="AT50:AT62" si="91">IF(P50="사용자항목18", L50, 0)</f>
        <v>0</v>
      </c>
      <c r="AU50" s="1">
        <f t="shared" ref="AU50:AU62" si="92">IF(P50="사용자항목19", L50, 0)</f>
        <v>0</v>
      </c>
    </row>
    <row r="51" spans="1:47" ht="30" customHeight="1">
      <c r="A51" s="3" t="s">
        <v>122</v>
      </c>
      <c r="B51" s="3" t="s">
        <v>123</v>
      </c>
      <c r="C51" s="5" t="s">
        <v>91</v>
      </c>
      <c r="D51" s="7">
        <v>2</v>
      </c>
      <c r="E51" s="7"/>
      <c r="F51" s="7"/>
      <c r="G51" s="7"/>
      <c r="H51" s="7"/>
      <c r="I51" s="7"/>
      <c r="J51" s="7"/>
      <c r="K51" s="7"/>
      <c r="L51" s="7"/>
      <c r="M51" s="12"/>
      <c r="O51" s="1" t="str">
        <f>""</f>
        <v/>
      </c>
      <c r="P51" s="8" t="s">
        <v>35</v>
      </c>
      <c r="Q51" s="1">
        <v>1</v>
      </c>
      <c r="R51" s="1">
        <f t="shared" si="63"/>
        <v>0</v>
      </c>
      <c r="S51" s="1">
        <f t="shared" si="64"/>
        <v>0</v>
      </c>
      <c r="T51" s="1">
        <f t="shared" si="65"/>
        <v>0</v>
      </c>
      <c r="U51" s="1">
        <f t="shared" si="66"/>
        <v>0</v>
      </c>
      <c r="V51" s="1">
        <f t="shared" si="67"/>
        <v>0</v>
      </c>
      <c r="W51" s="1">
        <f t="shared" si="68"/>
        <v>0</v>
      </c>
      <c r="X51" s="1">
        <f t="shared" si="69"/>
        <v>0</v>
      </c>
      <c r="Y51" s="1">
        <f t="shared" si="70"/>
        <v>0</v>
      </c>
      <c r="Z51" s="1">
        <f t="shared" si="71"/>
        <v>0</v>
      </c>
      <c r="AA51" s="1">
        <f t="shared" si="72"/>
        <v>0</v>
      </c>
      <c r="AB51" s="1">
        <f t="shared" si="73"/>
        <v>0</v>
      </c>
      <c r="AC51" s="1">
        <f t="shared" si="74"/>
        <v>0</v>
      </c>
      <c r="AD51" s="1">
        <f t="shared" si="75"/>
        <v>0</v>
      </c>
      <c r="AE51" s="1">
        <f t="shared" si="76"/>
        <v>0</v>
      </c>
      <c r="AF51" s="1">
        <f t="shared" si="77"/>
        <v>0</v>
      </c>
      <c r="AG51" s="1">
        <f t="shared" si="78"/>
        <v>0</v>
      </c>
      <c r="AH51" s="1">
        <f t="shared" si="79"/>
        <v>0</v>
      </c>
      <c r="AI51" s="1">
        <f t="shared" si="80"/>
        <v>0</v>
      </c>
      <c r="AJ51" s="1">
        <f t="shared" si="81"/>
        <v>0</v>
      </c>
      <c r="AK51" s="1">
        <f t="shared" si="82"/>
        <v>0</v>
      </c>
      <c r="AL51" s="1">
        <f t="shared" si="83"/>
        <v>0</v>
      </c>
      <c r="AM51" s="1">
        <f t="shared" si="84"/>
        <v>0</v>
      </c>
      <c r="AN51" s="1">
        <f t="shared" si="85"/>
        <v>0</v>
      </c>
      <c r="AO51" s="1">
        <f t="shared" si="86"/>
        <v>0</v>
      </c>
      <c r="AP51" s="1">
        <f t="shared" si="87"/>
        <v>0</v>
      </c>
      <c r="AQ51" s="1">
        <f t="shared" si="88"/>
        <v>0</v>
      </c>
      <c r="AR51" s="1">
        <f t="shared" si="89"/>
        <v>0</v>
      </c>
      <c r="AS51" s="1">
        <f t="shared" si="90"/>
        <v>0</v>
      </c>
      <c r="AT51" s="1">
        <f t="shared" si="91"/>
        <v>0</v>
      </c>
      <c r="AU51" s="1">
        <f t="shared" si="92"/>
        <v>0</v>
      </c>
    </row>
    <row r="52" spans="1:47" ht="30" customHeight="1">
      <c r="A52" s="3" t="s">
        <v>124</v>
      </c>
      <c r="B52" s="3" t="s">
        <v>125</v>
      </c>
      <c r="C52" s="5" t="s">
        <v>121</v>
      </c>
      <c r="D52" s="7">
        <v>1</v>
      </c>
      <c r="E52" s="7"/>
      <c r="F52" s="7"/>
      <c r="G52" s="7"/>
      <c r="H52" s="7"/>
      <c r="I52" s="7"/>
      <c r="J52" s="7"/>
      <c r="K52" s="7"/>
      <c r="L52" s="7"/>
      <c r="M52" s="12"/>
      <c r="O52" s="1" t="str">
        <f>""</f>
        <v/>
      </c>
      <c r="P52" s="8" t="s">
        <v>35</v>
      </c>
      <c r="Q52" s="1">
        <v>1</v>
      </c>
      <c r="R52" s="1">
        <f t="shared" si="63"/>
        <v>0</v>
      </c>
      <c r="S52" s="1">
        <f t="shared" si="64"/>
        <v>0</v>
      </c>
      <c r="T52" s="1">
        <f t="shared" si="65"/>
        <v>0</v>
      </c>
      <c r="U52" s="1">
        <f t="shared" si="66"/>
        <v>0</v>
      </c>
      <c r="V52" s="1">
        <f t="shared" si="67"/>
        <v>0</v>
      </c>
      <c r="W52" s="1">
        <f t="shared" si="68"/>
        <v>0</v>
      </c>
      <c r="X52" s="1">
        <f t="shared" si="69"/>
        <v>0</v>
      </c>
      <c r="Y52" s="1">
        <f t="shared" si="70"/>
        <v>0</v>
      </c>
      <c r="Z52" s="1">
        <f t="shared" si="71"/>
        <v>0</v>
      </c>
      <c r="AA52" s="1">
        <f t="shared" si="72"/>
        <v>0</v>
      </c>
      <c r="AB52" s="1">
        <f t="shared" si="73"/>
        <v>0</v>
      </c>
      <c r="AC52" s="1">
        <f t="shared" si="74"/>
        <v>0</v>
      </c>
      <c r="AD52" s="1">
        <f t="shared" si="75"/>
        <v>0</v>
      </c>
      <c r="AE52" s="1">
        <f t="shared" si="76"/>
        <v>0</v>
      </c>
      <c r="AF52" s="1">
        <f t="shared" si="77"/>
        <v>0</v>
      </c>
      <c r="AG52" s="1">
        <f t="shared" si="78"/>
        <v>0</v>
      </c>
      <c r="AH52" s="1">
        <f t="shared" si="79"/>
        <v>0</v>
      </c>
      <c r="AI52" s="1">
        <f t="shared" si="80"/>
        <v>0</v>
      </c>
      <c r="AJ52" s="1">
        <f t="shared" si="81"/>
        <v>0</v>
      </c>
      <c r="AK52" s="1">
        <f t="shared" si="82"/>
        <v>0</v>
      </c>
      <c r="AL52" s="1">
        <f t="shared" si="83"/>
        <v>0</v>
      </c>
      <c r="AM52" s="1">
        <f t="shared" si="84"/>
        <v>0</v>
      </c>
      <c r="AN52" s="1">
        <f t="shared" si="85"/>
        <v>0</v>
      </c>
      <c r="AO52" s="1">
        <f t="shared" si="86"/>
        <v>0</v>
      </c>
      <c r="AP52" s="1">
        <f t="shared" si="87"/>
        <v>0</v>
      </c>
      <c r="AQ52" s="1">
        <f t="shared" si="88"/>
        <v>0</v>
      </c>
      <c r="AR52" s="1">
        <f t="shared" si="89"/>
        <v>0</v>
      </c>
      <c r="AS52" s="1">
        <f t="shared" si="90"/>
        <v>0</v>
      </c>
      <c r="AT52" s="1">
        <f t="shared" si="91"/>
        <v>0</v>
      </c>
      <c r="AU52" s="1">
        <f t="shared" si="92"/>
        <v>0</v>
      </c>
    </row>
    <row r="53" spans="1:47" ht="30" customHeight="1">
      <c r="A53" s="3" t="s">
        <v>124</v>
      </c>
      <c r="B53" s="3" t="s">
        <v>126</v>
      </c>
      <c r="C53" s="5" t="s">
        <v>121</v>
      </c>
      <c r="D53" s="7">
        <v>1</v>
      </c>
      <c r="E53" s="7"/>
      <c r="F53" s="7"/>
      <c r="G53" s="7"/>
      <c r="H53" s="7"/>
      <c r="I53" s="7"/>
      <c r="J53" s="7"/>
      <c r="K53" s="7"/>
      <c r="L53" s="7"/>
      <c r="M53" s="12"/>
      <c r="O53" s="1" t="str">
        <f>""</f>
        <v/>
      </c>
      <c r="P53" s="8" t="s">
        <v>35</v>
      </c>
      <c r="Q53" s="1">
        <v>1</v>
      </c>
      <c r="R53" s="1">
        <f t="shared" si="63"/>
        <v>0</v>
      </c>
      <c r="S53" s="1">
        <f t="shared" si="64"/>
        <v>0</v>
      </c>
      <c r="T53" s="1">
        <f t="shared" si="65"/>
        <v>0</v>
      </c>
      <c r="U53" s="1">
        <f t="shared" si="66"/>
        <v>0</v>
      </c>
      <c r="V53" s="1">
        <f t="shared" si="67"/>
        <v>0</v>
      </c>
      <c r="W53" s="1">
        <f t="shared" si="68"/>
        <v>0</v>
      </c>
      <c r="X53" s="1">
        <f t="shared" si="69"/>
        <v>0</v>
      </c>
      <c r="Y53" s="1">
        <f t="shared" si="70"/>
        <v>0</v>
      </c>
      <c r="Z53" s="1">
        <f t="shared" si="71"/>
        <v>0</v>
      </c>
      <c r="AA53" s="1">
        <f t="shared" si="72"/>
        <v>0</v>
      </c>
      <c r="AB53" s="1">
        <f t="shared" si="73"/>
        <v>0</v>
      </c>
      <c r="AC53" s="1">
        <f t="shared" si="74"/>
        <v>0</v>
      </c>
      <c r="AD53" s="1">
        <f t="shared" si="75"/>
        <v>0</v>
      </c>
      <c r="AE53" s="1">
        <f t="shared" si="76"/>
        <v>0</v>
      </c>
      <c r="AF53" s="1">
        <f t="shared" si="77"/>
        <v>0</v>
      </c>
      <c r="AG53" s="1">
        <f t="shared" si="78"/>
        <v>0</v>
      </c>
      <c r="AH53" s="1">
        <f t="shared" si="79"/>
        <v>0</v>
      </c>
      <c r="AI53" s="1">
        <f t="shared" si="80"/>
        <v>0</v>
      </c>
      <c r="AJ53" s="1">
        <f t="shared" si="81"/>
        <v>0</v>
      </c>
      <c r="AK53" s="1">
        <f t="shared" si="82"/>
        <v>0</v>
      </c>
      <c r="AL53" s="1">
        <f t="shared" si="83"/>
        <v>0</v>
      </c>
      <c r="AM53" s="1">
        <f t="shared" si="84"/>
        <v>0</v>
      </c>
      <c r="AN53" s="1">
        <f t="shared" si="85"/>
        <v>0</v>
      </c>
      <c r="AO53" s="1">
        <f t="shared" si="86"/>
        <v>0</v>
      </c>
      <c r="AP53" s="1">
        <f t="shared" si="87"/>
        <v>0</v>
      </c>
      <c r="AQ53" s="1">
        <f t="shared" si="88"/>
        <v>0</v>
      </c>
      <c r="AR53" s="1">
        <f t="shared" si="89"/>
        <v>0</v>
      </c>
      <c r="AS53" s="1">
        <f t="shared" si="90"/>
        <v>0</v>
      </c>
      <c r="AT53" s="1">
        <f t="shared" si="91"/>
        <v>0</v>
      </c>
      <c r="AU53" s="1">
        <f t="shared" si="92"/>
        <v>0</v>
      </c>
    </row>
    <row r="54" spans="1:47" ht="30" customHeight="1">
      <c r="A54" s="3" t="s">
        <v>127</v>
      </c>
      <c r="B54" s="3" t="s">
        <v>128</v>
      </c>
      <c r="C54" s="5" t="s">
        <v>91</v>
      </c>
      <c r="D54" s="7">
        <v>1</v>
      </c>
      <c r="E54" s="7"/>
      <c r="F54" s="7"/>
      <c r="G54" s="7"/>
      <c r="H54" s="7"/>
      <c r="I54" s="7"/>
      <c r="J54" s="7"/>
      <c r="K54" s="7"/>
      <c r="L54" s="7"/>
      <c r="M54" s="12"/>
      <c r="O54" s="1" t="str">
        <f>""</f>
        <v/>
      </c>
      <c r="P54" s="8" t="s">
        <v>35</v>
      </c>
      <c r="Q54" s="1">
        <v>1</v>
      </c>
      <c r="R54" s="1">
        <f t="shared" si="63"/>
        <v>0</v>
      </c>
      <c r="S54" s="1">
        <f t="shared" si="64"/>
        <v>0</v>
      </c>
      <c r="T54" s="1">
        <f t="shared" si="65"/>
        <v>0</v>
      </c>
      <c r="U54" s="1">
        <f t="shared" si="66"/>
        <v>0</v>
      </c>
      <c r="V54" s="1">
        <f t="shared" si="67"/>
        <v>0</v>
      </c>
      <c r="W54" s="1">
        <f t="shared" si="68"/>
        <v>0</v>
      </c>
      <c r="X54" s="1">
        <f t="shared" si="69"/>
        <v>0</v>
      </c>
      <c r="Y54" s="1">
        <f t="shared" si="70"/>
        <v>0</v>
      </c>
      <c r="Z54" s="1">
        <f t="shared" si="71"/>
        <v>0</v>
      </c>
      <c r="AA54" s="1">
        <f t="shared" si="72"/>
        <v>0</v>
      </c>
      <c r="AB54" s="1">
        <f t="shared" si="73"/>
        <v>0</v>
      </c>
      <c r="AC54" s="1">
        <f t="shared" si="74"/>
        <v>0</v>
      </c>
      <c r="AD54" s="1">
        <f t="shared" si="75"/>
        <v>0</v>
      </c>
      <c r="AE54" s="1">
        <f t="shared" si="76"/>
        <v>0</v>
      </c>
      <c r="AF54" s="1">
        <f t="shared" si="77"/>
        <v>0</v>
      </c>
      <c r="AG54" s="1">
        <f t="shared" si="78"/>
        <v>0</v>
      </c>
      <c r="AH54" s="1">
        <f t="shared" si="79"/>
        <v>0</v>
      </c>
      <c r="AI54" s="1">
        <f t="shared" si="80"/>
        <v>0</v>
      </c>
      <c r="AJ54" s="1">
        <f t="shared" si="81"/>
        <v>0</v>
      </c>
      <c r="AK54" s="1">
        <f t="shared" si="82"/>
        <v>0</v>
      </c>
      <c r="AL54" s="1">
        <f t="shared" si="83"/>
        <v>0</v>
      </c>
      <c r="AM54" s="1">
        <f t="shared" si="84"/>
        <v>0</v>
      </c>
      <c r="AN54" s="1">
        <f t="shared" si="85"/>
        <v>0</v>
      </c>
      <c r="AO54" s="1">
        <f t="shared" si="86"/>
        <v>0</v>
      </c>
      <c r="AP54" s="1">
        <f t="shared" si="87"/>
        <v>0</v>
      </c>
      <c r="AQ54" s="1">
        <f t="shared" si="88"/>
        <v>0</v>
      </c>
      <c r="AR54" s="1">
        <f t="shared" si="89"/>
        <v>0</v>
      </c>
      <c r="AS54" s="1">
        <f t="shared" si="90"/>
        <v>0</v>
      </c>
      <c r="AT54" s="1">
        <f t="shared" si="91"/>
        <v>0</v>
      </c>
      <c r="AU54" s="1">
        <f t="shared" si="92"/>
        <v>0</v>
      </c>
    </row>
    <row r="55" spans="1:47" ht="30" customHeight="1">
      <c r="A55" s="3" t="s">
        <v>129</v>
      </c>
      <c r="B55" s="4"/>
      <c r="C55" s="5" t="s">
        <v>91</v>
      </c>
      <c r="D55" s="7">
        <v>1</v>
      </c>
      <c r="E55" s="7"/>
      <c r="F55" s="7"/>
      <c r="G55" s="7"/>
      <c r="H55" s="7"/>
      <c r="I55" s="7"/>
      <c r="J55" s="7"/>
      <c r="K55" s="7"/>
      <c r="L55" s="7"/>
      <c r="M55" s="12"/>
      <c r="O55" s="1" t="str">
        <f>""</f>
        <v/>
      </c>
      <c r="P55" s="8" t="s">
        <v>35</v>
      </c>
      <c r="Q55" s="1">
        <v>1</v>
      </c>
      <c r="R55" s="1">
        <f t="shared" si="63"/>
        <v>0</v>
      </c>
      <c r="S55" s="1">
        <f t="shared" si="64"/>
        <v>0</v>
      </c>
      <c r="T55" s="1">
        <f t="shared" si="65"/>
        <v>0</v>
      </c>
      <c r="U55" s="1">
        <f t="shared" si="66"/>
        <v>0</v>
      </c>
      <c r="V55" s="1">
        <f t="shared" si="67"/>
        <v>0</v>
      </c>
      <c r="W55" s="1">
        <f t="shared" si="68"/>
        <v>0</v>
      </c>
      <c r="X55" s="1">
        <f t="shared" si="69"/>
        <v>0</v>
      </c>
      <c r="Y55" s="1">
        <f t="shared" si="70"/>
        <v>0</v>
      </c>
      <c r="Z55" s="1">
        <f t="shared" si="71"/>
        <v>0</v>
      </c>
      <c r="AA55" s="1">
        <f t="shared" si="72"/>
        <v>0</v>
      </c>
      <c r="AB55" s="1">
        <f t="shared" si="73"/>
        <v>0</v>
      </c>
      <c r="AC55" s="1">
        <f t="shared" si="74"/>
        <v>0</v>
      </c>
      <c r="AD55" s="1">
        <f t="shared" si="75"/>
        <v>0</v>
      </c>
      <c r="AE55" s="1">
        <f t="shared" si="76"/>
        <v>0</v>
      </c>
      <c r="AF55" s="1">
        <f t="shared" si="77"/>
        <v>0</v>
      </c>
      <c r="AG55" s="1">
        <f t="shared" si="78"/>
        <v>0</v>
      </c>
      <c r="AH55" s="1">
        <f t="shared" si="79"/>
        <v>0</v>
      </c>
      <c r="AI55" s="1">
        <f t="shared" si="80"/>
        <v>0</v>
      </c>
      <c r="AJ55" s="1">
        <f t="shared" si="81"/>
        <v>0</v>
      </c>
      <c r="AK55" s="1">
        <f t="shared" si="82"/>
        <v>0</v>
      </c>
      <c r="AL55" s="1">
        <f t="shared" si="83"/>
        <v>0</v>
      </c>
      <c r="AM55" s="1">
        <f t="shared" si="84"/>
        <v>0</v>
      </c>
      <c r="AN55" s="1">
        <f t="shared" si="85"/>
        <v>0</v>
      </c>
      <c r="AO55" s="1">
        <f t="shared" si="86"/>
        <v>0</v>
      </c>
      <c r="AP55" s="1">
        <f t="shared" si="87"/>
        <v>0</v>
      </c>
      <c r="AQ55" s="1">
        <f t="shared" si="88"/>
        <v>0</v>
      </c>
      <c r="AR55" s="1">
        <f t="shared" si="89"/>
        <v>0</v>
      </c>
      <c r="AS55" s="1">
        <f t="shared" si="90"/>
        <v>0</v>
      </c>
      <c r="AT55" s="1">
        <f t="shared" si="91"/>
        <v>0</v>
      </c>
      <c r="AU55" s="1">
        <f t="shared" si="92"/>
        <v>0</v>
      </c>
    </row>
    <row r="56" spans="1:47" ht="30" customHeight="1">
      <c r="A56" s="3" t="s">
        <v>130</v>
      </c>
      <c r="B56" s="3" t="s">
        <v>131</v>
      </c>
      <c r="C56" s="5" t="s">
        <v>91</v>
      </c>
      <c r="D56" s="7">
        <v>4</v>
      </c>
      <c r="E56" s="7"/>
      <c r="F56" s="7"/>
      <c r="G56" s="7"/>
      <c r="H56" s="7"/>
      <c r="I56" s="7"/>
      <c r="J56" s="7"/>
      <c r="K56" s="7"/>
      <c r="L56" s="7"/>
      <c r="M56" s="12"/>
      <c r="O56" s="1" t="str">
        <f>""</f>
        <v/>
      </c>
      <c r="P56" s="8" t="s">
        <v>35</v>
      </c>
      <c r="Q56" s="1">
        <v>1</v>
      </c>
      <c r="R56" s="1">
        <f t="shared" si="63"/>
        <v>0</v>
      </c>
      <c r="S56" s="1">
        <f t="shared" si="64"/>
        <v>0</v>
      </c>
      <c r="T56" s="1">
        <f t="shared" si="65"/>
        <v>0</v>
      </c>
      <c r="U56" s="1">
        <f t="shared" si="66"/>
        <v>0</v>
      </c>
      <c r="V56" s="1">
        <f t="shared" si="67"/>
        <v>0</v>
      </c>
      <c r="W56" s="1">
        <f t="shared" si="68"/>
        <v>0</v>
      </c>
      <c r="X56" s="1">
        <f t="shared" si="69"/>
        <v>0</v>
      </c>
      <c r="Y56" s="1">
        <f t="shared" si="70"/>
        <v>0</v>
      </c>
      <c r="Z56" s="1">
        <f t="shared" si="71"/>
        <v>0</v>
      </c>
      <c r="AA56" s="1">
        <f t="shared" si="72"/>
        <v>0</v>
      </c>
      <c r="AB56" s="1">
        <f t="shared" si="73"/>
        <v>0</v>
      </c>
      <c r="AC56" s="1">
        <f t="shared" si="74"/>
        <v>0</v>
      </c>
      <c r="AD56" s="1">
        <f t="shared" si="75"/>
        <v>0</v>
      </c>
      <c r="AE56" s="1">
        <f t="shared" si="76"/>
        <v>0</v>
      </c>
      <c r="AF56" s="1">
        <f t="shared" si="77"/>
        <v>0</v>
      </c>
      <c r="AG56" s="1">
        <f t="shared" si="78"/>
        <v>0</v>
      </c>
      <c r="AH56" s="1">
        <f t="shared" si="79"/>
        <v>0</v>
      </c>
      <c r="AI56" s="1">
        <f t="shared" si="80"/>
        <v>0</v>
      </c>
      <c r="AJ56" s="1">
        <f t="shared" si="81"/>
        <v>0</v>
      </c>
      <c r="AK56" s="1">
        <f t="shared" si="82"/>
        <v>0</v>
      </c>
      <c r="AL56" s="1">
        <f t="shared" si="83"/>
        <v>0</v>
      </c>
      <c r="AM56" s="1">
        <f t="shared" si="84"/>
        <v>0</v>
      </c>
      <c r="AN56" s="1">
        <f t="shared" si="85"/>
        <v>0</v>
      </c>
      <c r="AO56" s="1">
        <f t="shared" si="86"/>
        <v>0</v>
      </c>
      <c r="AP56" s="1">
        <f t="shared" si="87"/>
        <v>0</v>
      </c>
      <c r="AQ56" s="1">
        <f t="shared" si="88"/>
        <v>0</v>
      </c>
      <c r="AR56" s="1">
        <f t="shared" si="89"/>
        <v>0</v>
      </c>
      <c r="AS56" s="1">
        <f t="shared" si="90"/>
        <v>0</v>
      </c>
      <c r="AT56" s="1">
        <f t="shared" si="91"/>
        <v>0</v>
      </c>
      <c r="AU56" s="1">
        <f t="shared" si="92"/>
        <v>0</v>
      </c>
    </row>
    <row r="57" spans="1:47" ht="30" customHeight="1">
      <c r="A57" s="3" t="s">
        <v>132</v>
      </c>
      <c r="B57" s="4"/>
      <c r="C57" s="5" t="s">
        <v>133</v>
      </c>
      <c r="D57" s="7">
        <v>2</v>
      </c>
      <c r="E57" s="7"/>
      <c r="F57" s="7"/>
      <c r="G57" s="7"/>
      <c r="H57" s="7"/>
      <c r="I57" s="7"/>
      <c r="J57" s="7"/>
      <c r="K57" s="7"/>
      <c r="L57" s="7"/>
      <c r="M57" s="12"/>
      <c r="O57" s="1" t="str">
        <f>""</f>
        <v/>
      </c>
      <c r="P57" s="8" t="s">
        <v>35</v>
      </c>
      <c r="Q57" s="1">
        <v>1</v>
      </c>
      <c r="R57" s="1">
        <f t="shared" si="63"/>
        <v>0</v>
      </c>
      <c r="S57" s="1">
        <f t="shared" si="64"/>
        <v>0</v>
      </c>
      <c r="T57" s="1">
        <f t="shared" si="65"/>
        <v>0</v>
      </c>
      <c r="U57" s="1">
        <f t="shared" si="66"/>
        <v>0</v>
      </c>
      <c r="V57" s="1">
        <f t="shared" si="67"/>
        <v>0</v>
      </c>
      <c r="W57" s="1">
        <f t="shared" si="68"/>
        <v>0</v>
      </c>
      <c r="X57" s="1">
        <f t="shared" si="69"/>
        <v>0</v>
      </c>
      <c r="Y57" s="1">
        <f t="shared" si="70"/>
        <v>0</v>
      </c>
      <c r="Z57" s="1">
        <f t="shared" si="71"/>
        <v>0</v>
      </c>
      <c r="AA57" s="1">
        <f t="shared" si="72"/>
        <v>0</v>
      </c>
      <c r="AB57" s="1">
        <f t="shared" si="73"/>
        <v>0</v>
      </c>
      <c r="AC57" s="1">
        <f t="shared" si="74"/>
        <v>0</v>
      </c>
      <c r="AD57" s="1">
        <f t="shared" si="75"/>
        <v>0</v>
      </c>
      <c r="AE57" s="1">
        <f t="shared" si="76"/>
        <v>0</v>
      </c>
      <c r="AF57" s="1">
        <f t="shared" si="77"/>
        <v>0</v>
      </c>
      <c r="AG57" s="1">
        <f t="shared" si="78"/>
        <v>0</v>
      </c>
      <c r="AH57" s="1">
        <f t="shared" si="79"/>
        <v>0</v>
      </c>
      <c r="AI57" s="1">
        <f t="shared" si="80"/>
        <v>0</v>
      </c>
      <c r="AJ57" s="1">
        <f t="shared" si="81"/>
        <v>0</v>
      </c>
      <c r="AK57" s="1">
        <f t="shared" si="82"/>
        <v>0</v>
      </c>
      <c r="AL57" s="1">
        <f t="shared" si="83"/>
        <v>0</v>
      </c>
      <c r="AM57" s="1">
        <f t="shared" si="84"/>
        <v>0</v>
      </c>
      <c r="AN57" s="1">
        <f t="shared" si="85"/>
        <v>0</v>
      </c>
      <c r="AO57" s="1">
        <f t="shared" si="86"/>
        <v>0</v>
      </c>
      <c r="AP57" s="1">
        <f t="shared" si="87"/>
        <v>0</v>
      </c>
      <c r="AQ57" s="1">
        <f t="shared" si="88"/>
        <v>0</v>
      </c>
      <c r="AR57" s="1">
        <f t="shared" si="89"/>
        <v>0</v>
      </c>
      <c r="AS57" s="1">
        <f t="shared" si="90"/>
        <v>0</v>
      </c>
      <c r="AT57" s="1">
        <f t="shared" si="91"/>
        <v>0</v>
      </c>
      <c r="AU57" s="1">
        <f t="shared" si="92"/>
        <v>0</v>
      </c>
    </row>
    <row r="58" spans="1:47" ht="30" customHeight="1">
      <c r="A58" s="3" t="s">
        <v>134</v>
      </c>
      <c r="B58" s="4"/>
      <c r="C58" s="5" t="s">
        <v>133</v>
      </c>
      <c r="D58" s="7">
        <v>3</v>
      </c>
      <c r="E58" s="7"/>
      <c r="F58" s="7"/>
      <c r="G58" s="7"/>
      <c r="H58" s="7"/>
      <c r="I58" s="7"/>
      <c r="J58" s="7"/>
      <c r="K58" s="7"/>
      <c r="L58" s="7"/>
      <c r="M58" s="12"/>
      <c r="O58" s="1" t="str">
        <f>""</f>
        <v/>
      </c>
      <c r="P58" s="8" t="s">
        <v>35</v>
      </c>
      <c r="Q58" s="1">
        <v>1</v>
      </c>
      <c r="R58" s="1">
        <f t="shared" si="63"/>
        <v>0</v>
      </c>
      <c r="S58" s="1">
        <f t="shared" si="64"/>
        <v>0</v>
      </c>
      <c r="T58" s="1">
        <f t="shared" si="65"/>
        <v>0</v>
      </c>
      <c r="U58" s="1">
        <f t="shared" si="66"/>
        <v>0</v>
      </c>
      <c r="V58" s="1">
        <f t="shared" si="67"/>
        <v>0</v>
      </c>
      <c r="W58" s="1">
        <f t="shared" si="68"/>
        <v>0</v>
      </c>
      <c r="X58" s="1">
        <f t="shared" si="69"/>
        <v>0</v>
      </c>
      <c r="Y58" s="1">
        <f t="shared" si="70"/>
        <v>0</v>
      </c>
      <c r="Z58" s="1">
        <f t="shared" si="71"/>
        <v>0</v>
      </c>
      <c r="AA58" s="1">
        <f t="shared" si="72"/>
        <v>0</v>
      </c>
      <c r="AB58" s="1">
        <f t="shared" si="73"/>
        <v>0</v>
      </c>
      <c r="AC58" s="1">
        <f t="shared" si="74"/>
        <v>0</v>
      </c>
      <c r="AD58" s="1">
        <f t="shared" si="75"/>
        <v>0</v>
      </c>
      <c r="AE58" s="1">
        <f t="shared" si="76"/>
        <v>0</v>
      </c>
      <c r="AF58" s="1">
        <f t="shared" si="77"/>
        <v>0</v>
      </c>
      <c r="AG58" s="1">
        <f t="shared" si="78"/>
        <v>0</v>
      </c>
      <c r="AH58" s="1">
        <f t="shared" si="79"/>
        <v>0</v>
      </c>
      <c r="AI58" s="1">
        <f t="shared" si="80"/>
        <v>0</v>
      </c>
      <c r="AJ58" s="1">
        <f t="shared" si="81"/>
        <v>0</v>
      </c>
      <c r="AK58" s="1">
        <f t="shared" si="82"/>
        <v>0</v>
      </c>
      <c r="AL58" s="1">
        <f t="shared" si="83"/>
        <v>0</v>
      </c>
      <c r="AM58" s="1">
        <f t="shared" si="84"/>
        <v>0</v>
      </c>
      <c r="AN58" s="1">
        <f t="shared" si="85"/>
        <v>0</v>
      </c>
      <c r="AO58" s="1">
        <f t="shared" si="86"/>
        <v>0</v>
      </c>
      <c r="AP58" s="1">
        <f t="shared" si="87"/>
        <v>0</v>
      </c>
      <c r="AQ58" s="1">
        <f t="shared" si="88"/>
        <v>0</v>
      </c>
      <c r="AR58" s="1">
        <f t="shared" si="89"/>
        <v>0</v>
      </c>
      <c r="AS58" s="1">
        <f t="shared" si="90"/>
        <v>0</v>
      </c>
      <c r="AT58" s="1">
        <f t="shared" si="91"/>
        <v>0</v>
      </c>
      <c r="AU58" s="1">
        <f t="shared" si="92"/>
        <v>0</v>
      </c>
    </row>
    <row r="59" spans="1:47" ht="30" customHeight="1">
      <c r="A59" s="3" t="s">
        <v>135</v>
      </c>
      <c r="B59" s="4"/>
      <c r="C59" s="5" t="s">
        <v>133</v>
      </c>
      <c r="D59" s="7">
        <v>3</v>
      </c>
      <c r="E59" s="7"/>
      <c r="F59" s="7"/>
      <c r="G59" s="7"/>
      <c r="H59" s="7"/>
      <c r="I59" s="7"/>
      <c r="J59" s="7"/>
      <c r="K59" s="7"/>
      <c r="L59" s="7"/>
      <c r="M59" s="12"/>
      <c r="O59" s="1" t="str">
        <f>""</f>
        <v/>
      </c>
      <c r="P59" s="8" t="s">
        <v>35</v>
      </c>
      <c r="Q59" s="1">
        <v>1</v>
      </c>
      <c r="R59" s="1">
        <f t="shared" si="63"/>
        <v>0</v>
      </c>
      <c r="S59" s="1">
        <f t="shared" si="64"/>
        <v>0</v>
      </c>
      <c r="T59" s="1">
        <f t="shared" si="65"/>
        <v>0</v>
      </c>
      <c r="U59" s="1">
        <f t="shared" si="66"/>
        <v>0</v>
      </c>
      <c r="V59" s="1">
        <f t="shared" si="67"/>
        <v>0</v>
      </c>
      <c r="W59" s="1">
        <f t="shared" si="68"/>
        <v>0</v>
      </c>
      <c r="X59" s="1">
        <f t="shared" si="69"/>
        <v>0</v>
      </c>
      <c r="Y59" s="1">
        <f t="shared" si="70"/>
        <v>0</v>
      </c>
      <c r="Z59" s="1">
        <f t="shared" si="71"/>
        <v>0</v>
      </c>
      <c r="AA59" s="1">
        <f t="shared" si="72"/>
        <v>0</v>
      </c>
      <c r="AB59" s="1">
        <f t="shared" si="73"/>
        <v>0</v>
      </c>
      <c r="AC59" s="1">
        <f t="shared" si="74"/>
        <v>0</v>
      </c>
      <c r="AD59" s="1">
        <f t="shared" si="75"/>
        <v>0</v>
      </c>
      <c r="AE59" s="1">
        <f t="shared" si="76"/>
        <v>0</v>
      </c>
      <c r="AF59" s="1">
        <f t="shared" si="77"/>
        <v>0</v>
      </c>
      <c r="AG59" s="1">
        <f t="shared" si="78"/>
        <v>0</v>
      </c>
      <c r="AH59" s="1">
        <f t="shared" si="79"/>
        <v>0</v>
      </c>
      <c r="AI59" s="1">
        <f t="shared" si="80"/>
        <v>0</v>
      </c>
      <c r="AJ59" s="1">
        <f t="shared" si="81"/>
        <v>0</v>
      </c>
      <c r="AK59" s="1">
        <f t="shared" si="82"/>
        <v>0</v>
      </c>
      <c r="AL59" s="1">
        <f t="shared" si="83"/>
        <v>0</v>
      </c>
      <c r="AM59" s="1">
        <f t="shared" si="84"/>
        <v>0</v>
      </c>
      <c r="AN59" s="1">
        <f t="shared" si="85"/>
        <v>0</v>
      </c>
      <c r="AO59" s="1">
        <f t="shared" si="86"/>
        <v>0</v>
      </c>
      <c r="AP59" s="1">
        <f t="shared" si="87"/>
        <v>0</v>
      </c>
      <c r="AQ59" s="1">
        <f t="shared" si="88"/>
        <v>0</v>
      </c>
      <c r="AR59" s="1">
        <f t="shared" si="89"/>
        <v>0</v>
      </c>
      <c r="AS59" s="1">
        <f t="shared" si="90"/>
        <v>0</v>
      </c>
      <c r="AT59" s="1">
        <f t="shared" si="91"/>
        <v>0</v>
      </c>
      <c r="AU59" s="1">
        <f t="shared" si="92"/>
        <v>0</v>
      </c>
    </row>
    <row r="60" spans="1:47" ht="30" customHeight="1">
      <c r="A60" s="3" t="s">
        <v>136</v>
      </c>
      <c r="B60" s="4"/>
      <c r="C60" s="5" t="s">
        <v>133</v>
      </c>
      <c r="D60" s="7">
        <v>1</v>
      </c>
      <c r="E60" s="7"/>
      <c r="F60" s="7"/>
      <c r="G60" s="7"/>
      <c r="H60" s="7"/>
      <c r="I60" s="7"/>
      <c r="J60" s="7"/>
      <c r="K60" s="7"/>
      <c r="L60" s="7"/>
      <c r="M60" s="12"/>
      <c r="O60" s="1" t="str">
        <f>""</f>
        <v/>
      </c>
      <c r="P60" s="8" t="s">
        <v>35</v>
      </c>
      <c r="Q60" s="1">
        <v>1</v>
      </c>
      <c r="R60" s="1">
        <f t="shared" si="63"/>
        <v>0</v>
      </c>
      <c r="S60" s="1">
        <f t="shared" si="64"/>
        <v>0</v>
      </c>
      <c r="T60" s="1">
        <f t="shared" si="65"/>
        <v>0</v>
      </c>
      <c r="U60" s="1">
        <f t="shared" si="66"/>
        <v>0</v>
      </c>
      <c r="V60" s="1">
        <f t="shared" si="67"/>
        <v>0</v>
      </c>
      <c r="W60" s="1">
        <f t="shared" si="68"/>
        <v>0</v>
      </c>
      <c r="X60" s="1">
        <f t="shared" si="69"/>
        <v>0</v>
      </c>
      <c r="Y60" s="1">
        <f t="shared" si="70"/>
        <v>0</v>
      </c>
      <c r="Z60" s="1">
        <f t="shared" si="71"/>
        <v>0</v>
      </c>
      <c r="AA60" s="1">
        <f t="shared" si="72"/>
        <v>0</v>
      </c>
      <c r="AB60" s="1">
        <f t="shared" si="73"/>
        <v>0</v>
      </c>
      <c r="AC60" s="1">
        <f t="shared" si="74"/>
        <v>0</v>
      </c>
      <c r="AD60" s="1">
        <f t="shared" si="75"/>
        <v>0</v>
      </c>
      <c r="AE60" s="1">
        <f t="shared" si="76"/>
        <v>0</v>
      </c>
      <c r="AF60" s="1">
        <f t="shared" si="77"/>
        <v>0</v>
      </c>
      <c r="AG60" s="1">
        <f t="shared" si="78"/>
        <v>0</v>
      </c>
      <c r="AH60" s="1">
        <f t="shared" si="79"/>
        <v>0</v>
      </c>
      <c r="AI60" s="1">
        <f t="shared" si="80"/>
        <v>0</v>
      </c>
      <c r="AJ60" s="1">
        <f t="shared" si="81"/>
        <v>0</v>
      </c>
      <c r="AK60" s="1">
        <f t="shared" si="82"/>
        <v>0</v>
      </c>
      <c r="AL60" s="1">
        <f t="shared" si="83"/>
        <v>0</v>
      </c>
      <c r="AM60" s="1">
        <f t="shared" si="84"/>
        <v>0</v>
      </c>
      <c r="AN60" s="1">
        <f t="shared" si="85"/>
        <v>0</v>
      </c>
      <c r="AO60" s="1">
        <f t="shared" si="86"/>
        <v>0</v>
      </c>
      <c r="AP60" s="1">
        <f t="shared" si="87"/>
        <v>0</v>
      </c>
      <c r="AQ60" s="1">
        <f t="shared" si="88"/>
        <v>0</v>
      </c>
      <c r="AR60" s="1">
        <f t="shared" si="89"/>
        <v>0</v>
      </c>
      <c r="AS60" s="1">
        <f t="shared" si="90"/>
        <v>0</v>
      </c>
      <c r="AT60" s="1">
        <f t="shared" si="91"/>
        <v>0</v>
      </c>
      <c r="AU60" s="1">
        <f t="shared" si="92"/>
        <v>0</v>
      </c>
    </row>
    <row r="61" spans="1:47" ht="30" customHeight="1">
      <c r="A61" s="3" t="s">
        <v>137</v>
      </c>
      <c r="B61" s="3" t="s">
        <v>138</v>
      </c>
      <c r="C61" s="5" t="s">
        <v>139</v>
      </c>
      <c r="D61" s="7">
        <v>1</v>
      </c>
      <c r="E61" s="7"/>
      <c r="F61" s="7"/>
      <c r="G61" s="7"/>
      <c r="H61" s="7"/>
      <c r="I61" s="7"/>
      <c r="J61" s="7"/>
      <c r="K61" s="7"/>
      <c r="L61" s="7"/>
      <c r="M61" s="12"/>
      <c r="O61" s="1" t="str">
        <f>"03"</f>
        <v>03</v>
      </c>
      <c r="P61" s="8" t="s">
        <v>35</v>
      </c>
      <c r="Q61" s="1">
        <v>1</v>
      </c>
      <c r="R61" s="1">
        <f t="shared" si="63"/>
        <v>0</v>
      </c>
      <c r="S61" s="1">
        <f t="shared" si="64"/>
        <v>0</v>
      </c>
      <c r="T61" s="1">
        <f t="shared" si="65"/>
        <v>0</v>
      </c>
      <c r="U61" s="1">
        <f t="shared" si="66"/>
        <v>0</v>
      </c>
      <c r="V61" s="1">
        <f t="shared" si="67"/>
        <v>0</v>
      </c>
      <c r="W61" s="1">
        <f t="shared" si="68"/>
        <v>0</v>
      </c>
      <c r="X61" s="1">
        <f t="shared" si="69"/>
        <v>0</v>
      </c>
      <c r="Y61" s="1">
        <f t="shared" si="70"/>
        <v>0</v>
      </c>
      <c r="Z61" s="1">
        <f t="shared" si="71"/>
        <v>0</v>
      </c>
      <c r="AA61" s="1">
        <f t="shared" si="72"/>
        <v>0</v>
      </c>
      <c r="AB61" s="1">
        <f t="shared" si="73"/>
        <v>0</v>
      </c>
      <c r="AC61" s="1">
        <f t="shared" si="74"/>
        <v>0</v>
      </c>
      <c r="AD61" s="1">
        <f t="shared" si="75"/>
        <v>0</v>
      </c>
      <c r="AE61" s="1">
        <f t="shared" si="76"/>
        <v>0</v>
      </c>
      <c r="AF61" s="1">
        <f t="shared" si="77"/>
        <v>0</v>
      </c>
      <c r="AG61" s="1">
        <f t="shared" si="78"/>
        <v>0</v>
      </c>
      <c r="AH61" s="1">
        <f t="shared" si="79"/>
        <v>0</v>
      </c>
      <c r="AI61" s="1">
        <f t="shared" si="80"/>
        <v>0</v>
      </c>
      <c r="AJ61" s="1">
        <f t="shared" si="81"/>
        <v>0</v>
      </c>
      <c r="AK61" s="1">
        <f t="shared" si="82"/>
        <v>0</v>
      </c>
      <c r="AL61" s="1">
        <f t="shared" si="83"/>
        <v>0</v>
      </c>
      <c r="AM61" s="1">
        <f t="shared" si="84"/>
        <v>0</v>
      </c>
      <c r="AN61" s="1">
        <f t="shared" si="85"/>
        <v>0</v>
      </c>
      <c r="AO61" s="1">
        <f t="shared" si="86"/>
        <v>0</v>
      </c>
      <c r="AP61" s="1">
        <f t="shared" si="87"/>
        <v>0</v>
      </c>
      <c r="AQ61" s="1">
        <f t="shared" si="88"/>
        <v>0</v>
      </c>
      <c r="AR61" s="1">
        <f t="shared" si="89"/>
        <v>0</v>
      </c>
      <c r="AS61" s="1">
        <f t="shared" si="90"/>
        <v>0</v>
      </c>
      <c r="AT61" s="1">
        <f t="shared" si="91"/>
        <v>0</v>
      </c>
      <c r="AU61" s="1">
        <f t="shared" si="92"/>
        <v>0</v>
      </c>
    </row>
    <row r="62" spans="1:47" ht="30" customHeight="1">
      <c r="A62" s="3" t="s">
        <v>140</v>
      </c>
      <c r="B62" s="3" t="s">
        <v>141</v>
      </c>
      <c r="C62" s="5" t="s">
        <v>142</v>
      </c>
      <c r="D62" s="7">
        <v>1</v>
      </c>
      <c r="E62" s="7"/>
      <c r="F62" s="7"/>
      <c r="G62" s="7"/>
      <c r="H62" s="7"/>
      <c r="I62" s="7"/>
      <c r="J62" s="7"/>
      <c r="K62" s="7"/>
      <c r="L62" s="7"/>
      <c r="M62" s="12"/>
      <c r="O62" s="1" t="str">
        <f>""</f>
        <v/>
      </c>
      <c r="P62" s="8" t="s">
        <v>35</v>
      </c>
      <c r="Q62" s="1">
        <v>1</v>
      </c>
      <c r="R62" s="1">
        <f t="shared" si="63"/>
        <v>0</v>
      </c>
      <c r="S62" s="1">
        <f t="shared" si="64"/>
        <v>0</v>
      </c>
      <c r="T62" s="1">
        <f t="shared" si="65"/>
        <v>0</v>
      </c>
      <c r="U62" s="1">
        <f t="shared" si="66"/>
        <v>0</v>
      </c>
      <c r="V62" s="1">
        <f t="shared" si="67"/>
        <v>0</v>
      </c>
      <c r="W62" s="1">
        <f t="shared" si="68"/>
        <v>0</v>
      </c>
      <c r="X62" s="1">
        <f t="shared" si="69"/>
        <v>0</v>
      </c>
      <c r="Y62" s="1">
        <f t="shared" si="70"/>
        <v>0</v>
      </c>
      <c r="Z62" s="1">
        <f t="shared" si="71"/>
        <v>0</v>
      </c>
      <c r="AA62" s="1">
        <f t="shared" si="72"/>
        <v>0</v>
      </c>
      <c r="AB62" s="1">
        <f t="shared" si="73"/>
        <v>0</v>
      </c>
      <c r="AC62" s="1">
        <f t="shared" si="74"/>
        <v>0</v>
      </c>
      <c r="AD62" s="1">
        <f t="shared" si="75"/>
        <v>0</v>
      </c>
      <c r="AE62" s="1">
        <f t="shared" si="76"/>
        <v>0</v>
      </c>
      <c r="AF62" s="1">
        <f t="shared" si="77"/>
        <v>0</v>
      </c>
      <c r="AG62" s="1">
        <f t="shared" si="78"/>
        <v>0</v>
      </c>
      <c r="AH62" s="1">
        <f t="shared" si="79"/>
        <v>0</v>
      </c>
      <c r="AI62" s="1">
        <f t="shared" si="80"/>
        <v>0</v>
      </c>
      <c r="AJ62" s="1">
        <f t="shared" si="81"/>
        <v>0</v>
      </c>
      <c r="AK62" s="1">
        <f t="shared" si="82"/>
        <v>0</v>
      </c>
      <c r="AL62" s="1">
        <f t="shared" si="83"/>
        <v>0</v>
      </c>
      <c r="AM62" s="1">
        <f t="shared" si="84"/>
        <v>0</v>
      </c>
      <c r="AN62" s="1">
        <f t="shared" si="85"/>
        <v>0</v>
      </c>
      <c r="AO62" s="1">
        <f t="shared" si="86"/>
        <v>0</v>
      </c>
      <c r="AP62" s="1">
        <f t="shared" si="87"/>
        <v>0</v>
      </c>
      <c r="AQ62" s="1">
        <f t="shared" si="88"/>
        <v>0</v>
      </c>
      <c r="AR62" s="1">
        <f t="shared" si="89"/>
        <v>0</v>
      </c>
      <c r="AS62" s="1">
        <f t="shared" si="90"/>
        <v>0</v>
      </c>
      <c r="AT62" s="1">
        <f t="shared" si="91"/>
        <v>0</v>
      </c>
      <c r="AU62" s="1">
        <f t="shared" si="92"/>
        <v>0</v>
      </c>
    </row>
    <row r="63" spans="1:47" ht="30" customHeight="1">
      <c r="A63" s="4"/>
      <c r="B63" s="4"/>
      <c r="C63" s="6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1:47" ht="30" customHeight="1">
      <c r="A64" s="4"/>
      <c r="B64" s="4"/>
      <c r="C64" s="6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1:51" ht="30" customHeight="1">
      <c r="A65" s="4"/>
      <c r="B65" s="4"/>
      <c r="C65" s="6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1:51" ht="30" customHeight="1">
      <c r="A66" s="4"/>
      <c r="B66" s="4"/>
      <c r="C66" s="6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1:51" ht="30" customHeight="1">
      <c r="A67" s="4"/>
      <c r="B67" s="4"/>
      <c r="C67" s="6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1:51" ht="30" customHeight="1">
      <c r="A68" s="4"/>
      <c r="B68" s="4"/>
      <c r="C68" s="6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1:51" ht="30" customHeight="1">
      <c r="A69" s="4"/>
      <c r="B69" s="4"/>
      <c r="C69" s="6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51" ht="30" customHeight="1">
      <c r="A70" s="13" t="s">
        <v>84</v>
      </c>
      <c r="B70" s="14"/>
      <c r="C70" s="15"/>
      <c r="D70" s="16"/>
      <c r="E70" s="7"/>
      <c r="F70" s="16">
        <f>ROUNDDOWN(SUMIF(Q50:Q69, "1", F50:F69), 0)</f>
        <v>0</v>
      </c>
      <c r="G70" s="7"/>
      <c r="H70" s="16">
        <f>ROUNDDOWN(SUMIF(Q50:Q69, "1", H50:H69), 0)</f>
        <v>0</v>
      </c>
      <c r="I70" s="7"/>
      <c r="J70" s="16">
        <f>ROUNDDOWN(SUMIF(Q50:Q69, "1", J50:J69), 0)</f>
        <v>0</v>
      </c>
      <c r="K70" s="7"/>
      <c r="L70" s="16">
        <f>F70+H70+J70</f>
        <v>0</v>
      </c>
      <c r="M70" s="16"/>
      <c r="R70" s="1">
        <f t="shared" ref="R70:AY70" si="93">ROUNDDOWN(SUM(R50:R62), 0)</f>
        <v>0</v>
      </c>
      <c r="S70" s="1">
        <f t="shared" si="93"/>
        <v>0</v>
      </c>
      <c r="T70" s="1">
        <f t="shared" si="93"/>
        <v>0</v>
      </c>
      <c r="U70" s="1">
        <f t="shared" si="93"/>
        <v>0</v>
      </c>
      <c r="V70" s="1">
        <f t="shared" si="93"/>
        <v>0</v>
      </c>
      <c r="W70" s="1">
        <f t="shared" si="93"/>
        <v>0</v>
      </c>
      <c r="X70" s="1">
        <f t="shared" si="93"/>
        <v>0</v>
      </c>
      <c r="Y70" s="1">
        <f t="shared" si="93"/>
        <v>0</v>
      </c>
      <c r="Z70" s="1">
        <f t="shared" si="93"/>
        <v>0</v>
      </c>
      <c r="AA70" s="1">
        <f t="shared" si="93"/>
        <v>0</v>
      </c>
      <c r="AB70" s="1">
        <f t="shared" si="93"/>
        <v>0</v>
      </c>
      <c r="AC70" s="1">
        <f t="shared" si="93"/>
        <v>0</v>
      </c>
      <c r="AD70" s="1">
        <f t="shared" si="93"/>
        <v>0</v>
      </c>
      <c r="AE70" s="1">
        <f t="shared" si="93"/>
        <v>0</v>
      </c>
      <c r="AF70" s="1">
        <f t="shared" si="93"/>
        <v>0</v>
      </c>
      <c r="AG70" s="1">
        <f t="shared" si="93"/>
        <v>0</v>
      </c>
      <c r="AH70" s="1">
        <f t="shared" si="93"/>
        <v>0</v>
      </c>
      <c r="AI70" s="1">
        <f t="shared" si="93"/>
        <v>0</v>
      </c>
      <c r="AJ70" s="1">
        <f t="shared" si="93"/>
        <v>0</v>
      </c>
      <c r="AK70" s="1">
        <f t="shared" si="93"/>
        <v>0</v>
      </c>
      <c r="AL70" s="1">
        <f t="shared" si="93"/>
        <v>0</v>
      </c>
      <c r="AM70" s="1">
        <f t="shared" si="93"/>
        <v>0</v>
      </c>
      <c r="AN70" s="1">
        <f t="shared" si="93"/>
        <v>0</v>
      </c>
      <c r="AO70" s="1">
        <f t="shared" si="93"/>
        <v>0</v>
      </c>
      <c r="AP70" s="1">
        <f t="shared" si="93"/>
        <v>0</v>
      </c>
      <c r="AQ70" s="1">
        <f t="shared" si="93"/>
        <v>0</v>
      </c>
      <c r="AR70" s="1">
        <f t="shared" si="93"/>
        <v>0</v>
      </c>
      <c r="AS70" s="1">
        <f t="shared" si="93"/>
        <v>0</v>
      </c>
      <c r="AT70" s="1">
        <f t="shared" si="93"/>
        <v>0</v>
      </c>
      <c r="AU70" s="1">
        <f t="shared" si="93"/>
        <v>0</v>
      </c>
      <c r="AV70" s="1">
        <f t="shared" si="93"/>
        <v>0</v>
      </c>
      <c r="AW70" s="1">
        <f t="shared" si="93"/>
        <v>0</v>
      </c>
      <c r="AX70" s="1">
        <f t="shared" si="93"/>
        <v>0</v>
      </c>
      <c r="AY70" s="1">
        <f t="shared" si="93"/>
        <v>0</v>
      </c>
    </row>
    <row r="71" spans="1:51" ht="30" customHeight="1">
      <c r="A71" s="39" t="s">
        <v>143</v>
      </c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</row>
    <row r="72" spans="1:51" ht="30" customHeight="1">
      <c r="A72" s="17" t="s">
        <v>144</v>
      </c>
      <c r="B72" s="17" t="s">
        <v>145</v>
      </c>
      <c r="C72" s="18" t="s">
        <v>72</v>
      </c>
      <c r="D72" s="19">
        <v>1</v>
      </c>
      <c r="E72" s="20"/>
      <c r="F72" s="7"/>
      <c r="G72" s="7"/>
      <c r="H72" s="7"/>
      <c r="I72" s="7"/>
      <c r="J72" s="7"/>
      <c r="K72" s="7"/>
      <c r="L72" s="7"/>
      <c r="M72" s="12"/>
      <c r="O72" s="1" t="str">
        <f>""</f>
        <v/>
      </c>
      <c r="P72" s="8" t="s">
        <v>35</v>
      </c>
      <c r="Q72" s="1">
        <v>1</v>
      </c>
      <c r="R72" s="1">
        <f t="shared" ref="R72:R83" si="94">IF(P72="기계경비", J72, 0)</f>
        <v>0</v>
      </c>
      <c r="S72" s="1">
        <f t="shared" ref="S72:S83" si="95">IF(P72="운반비", L72, 0)</f>
        <v>0</v>
      </c>
      <c r="T72" s="1">
        <f t="shared" ref="T72:T83" si="96">IF(P72="작업부산물", F72, 0)</f>
        <v>0</v>
      </c>
      <c r="U72" s="1">
        <f t="shared" ref="U72:U83" si="97">IF(P72="관급", F72, 0)</f>
        <v>0</v>
      </c>
      <c r="V72" s="1">
        <f t="shared" ref="V72:V83" si="98">IF(P72="외주비", J72, 0)</f>
        <v>0</v>
      </c>
      <c r="W72" s="1">
        <f t="shared" ref="W72:W83" si="99">IF(P72="장비비", J72, 0)</f>
        <v>0</v>
      </c>
      <c r="X72" s="1">
        <f t="shared" ref="X72:X83" si="100">IF(P72="폐기물처리비", L72, 0)</f>
        <v>0</v>
      </c>
      <c r="Y72" s="1">
        <f t="shared" ref="Y72:Y83" si="101">IF(P72="가설비", J72, 0)</f>
        <v>0</v>
      </c>
      <c r="Z72" s="1">
        <f t="shared" ref="Z72:Z83" si="102">IF(P72="잡비제외분", F72, 0)</f>
        <v>0</v>
      </c>
      <c r="AA72" s="1">
        <f t="shared" ref="AA72:AA83" si="103">IF(P72="사급자재대", L72, 0)</f>
        <v>0</v>
      </c>
      <c r="AB72" s="1">
        <f t="shared" ref="AB72:AB83" si="104">IF(P72="관급자재대", L72, 0)</f>
        <v>0</v>
      </c>
      <c r="AC72" s="1">
        <f t="shared" ref="AC72:AC83" si="105">IF(P72="사용자항목1", L72, 0)</f>
        <v>0</v>
      </c>
      <c r="AD72" s="1">
        <f t="shared" ref="AD72:AD83" si="106">IF(P72="사용자항목2", L72, 0)</f>
        <v>0</v>
      </c>
      <c r="AE72" s="1">
        <f t="shared" ref="AE72:AE83" si="107">IF(P72="안전관리비", L72, 0)</f>
        <v>0</v>
      </c>
      <c r="AF72" s="1">
        <f t="shared" ref="AF72:AF83" si="108">IF(P72="품질관리비", L72, 0)</f>
        <v>0</v>
      </c>
      <c r="AG72" s="1">
        <f t="shared" ref="AG72:AG83" si="109">IF(P72="작업부산물(철거해체)", L72, 0)</f>
        <v>0</v>
      </c>
      <c r="AH72" s="1">
        <f t="shared" ref="AH72:AH83" si="110">IF(P72="재해예방기술지도비", L72, 0)</f>
        <v>0</v>
      </c>
      <c r="AI72" s="1">
        <f t="shared" ref="AI72:AI83" si="111">IF(P72="사용자항목7", L72, 0)</f>
        <v>0</v>
      </c>
      <c r="AJ72" s="1">
        <f t="shared" ref="AJ72:AJ83" si="112">IF(P72="사용자항목8", L72, 0)</f>
        <v>0</v>
      </c>
      <c r="AK72" s="1">
        <f t="shared" ref="AK72:AK83" si="113">IF(P72="사용자항목9", L72, 0)</f>
        <v>0</v>
      </c>
      <c r="AL72" s="1">
        <f t="shared" ref="AL72:AL83" si="114">IF(P72="사용자항목10", L72, 0)</f>
        <v>0</v>
      </c>
      <c r="AM72" s="1">
        <f t="shared" ref="AM72:AM83" si="115">IF(P72="사용자항목11", L72, 0)</f>
        <v>0</v>
      </c>
      <c r="AN72" s="1">
        <f t="shared" ref="AN72:AN83" si="116">IF(P72="사용자항목12", L72, 0)</f>
        <v>0</v>
      </c>
      <c r="AO72" s="1">
        <f t="shared" ref="AO72:AO83" si="117">IF(P72="사용자항목13", L72, 0)</f>
        <v>0</v>
      </c>
      <c r="AP72" s="1">
        <f t="shared" ref="AP72:AP83" si="118">IF(P72="사용자항목14", L72, 0)</f>
        <v>0</v>
      </c>
      <c r="AQ72" s="1">
        <f t="shared" ref="AQ72:AQ83" si="119">IF(P72="사용자항목15", L72, 0)</f>
        <v>0</v>
      </c>
      <c r="AR72" s="1">
        <f t="shared" ref="AR72:AR83" si="120">IF(P72="사용자항목16", L72, 0)</f>
        <v>0</v>
      </c>
      <c r="AS72" s="1">
        <f t="shared" ref="AS72:AS83" si="121">IF(P72="사용자항목17", L72, 0)</f>
        <v>0</v>
      </c>
      <c r="AT72" s="1">
        <f t="shared" ref="AT72:AT83" si="122">IF(P72="사용자항목18", L72, 0)</f>
        <v>0</v>
      </c>
      <c r="AU72" s="1">
        <f t="shared" ref="AU72:AU83" si="123">IF(P72="사용자항목19", L72, 0)</f>
        <v>0</v>
      </c>
    </row>
    <row r="73" spans="1:51" ht="30" customHeight="1">
      <c r="A73" s="17" t="s">
        <v>146</v>
      </c>
      <c r="B73" s="17" t="s">
        <v>147</v>
      </c>
      <c r="C73" s="18" t="s">
        <v>72</v>
      </c>
      <c r="D73" s="19">
        <v>1</v>
      </c>
      <c r="E73" s="20"/>
      <c r="F73" s="7"/>
      <c r="G73" s="7"/>
      <c r="H73" s="7"/>
      <c r="I73" s="7"/>
      <c r="J73" s="7"/>
      <c r="K73" s="7"/>
      <c r="L73" s="7"/>
      <c r="M73" s="12"/>
      <c r="O73" s="1" t="str">
        <f>""</f>
        <v/>
      </c>
      <c r="P73" s="8" t="s">
        <v>35</v>
      </c>
      <c r="Q73" s="1">
        <v>1</v>
      </c>
      <c r="R73" s="1">
        <f t="shared" si="94"/>
        <v>0</v>
      </c>
      <c r="S73" s="1">
        <f t="shared" si="95"/>
        <v>0</v>
      </c>
      <c r="T73" s="1">
        <f t="shared" si="96"/>
        <v>0</v>
      </c>
      <c r="U73" s="1">
        <f t="shared" si="97"/>
        <v>0</v>
      </c>
      <c r="V73" s="1">
        <f t="shared" si="98"/>
        <v>0</v>
      </c>
      <c r="W73" s="1">
        <f t="shared" si="99"/>
        <v>0</v>
      </c>
      <c r="X73" s="1">
        <f t="shared" si="100"/>
        <v>0</v>
      </c>
      <c r="Y73" s="1">
        <f t="shared" si="101"/>
        <v>0</v>
      </c>
      <c r="Z73" s="1">
        <f t="shared" si="102"/>
        <v>0</v>
      </c>
      <c r="AA73" s="1">
        <f t="shared" si="103"/>
        <v>0</v>
      </c>
      <c r="AB73" s="1">
        <f t="shared" si="104"/>
        <v>0</v>
      </c>
      <c r="AC73" s="1">
        <f t="shared" si="105"/>
        <v>0</v>
      </c>
      <c r="AD73" s="1">
        <f t="shared" si="106"/>
        <v>0</v>
      </c>
      <c r="AE73" s="1">
        <f t="shared" si="107"/>
        <v>0</v>
      </c>
      <c r="AF73" s="1">
        <f t="shared" si="108"/>
        <v>0</v>
      </c>
      <c r="AG73" s="1">
        <f t="shared" si="109"/>
        <v>0</v>
      </c>
      <c r="AH73" s="1">
        <f t="shared" si="110"/>
        <v>0</v>
      </c>
      <c r="AI73" s="1">
        <f t="shared" si="111"/>
        <v>0</v>
      </c>
      <c r="AJ73" s="1">
        <f t="shared" si="112"/>
        <v>0</v>
      </c>
      <c r="AK73" s="1">
        <f t="shared" si="113"/>
        <v>0</v>
      </c>
      <c r="AL73" s="1">
        <f t="shared" si="114"/>
        <v>0</v>
      </c>
      <c r="AM73" s="1">
        <f t="shared" si="115"/>
        <v>0</v>
      </c>
      <c r="AN73" s="1">
        <f t="shared" si="116"/>
        <v>0</v>
      </c>
      <c r="AO73" s="1">
        <f t="shared" si="117"/>
        <v>0</v>
      </c>
      <c r="AP73" s="1">
        <f t="shared" si="118"/>
        <v>0</v>
      </c>
      <c r="AQ73" s="1">
        <f t="shared" si="119"/>
        <v>0</v>
      </c>
      <c r="AR73" s="1">
        <f t="shared" si="120"/>
        <v>0</v>
      </c>
      <c r="AS73" s="1">
        <f t="shared" si="121"/>
        <v>0</v>
      </c>
      <c r="AT73" s="1">
        <f t="shared" si="122"/>
        <v>0</v>
      </c>
      <c r="AU73" s="1">
        <f t="shared" si="123"/>
        <v>0</v>
      </c>
    </row>
    <row r="74" spans="1:51" ht="30" customHeight="1">
      <c r="A74" s="17" t="s">
        <v>146</v>
      </c>
      <c r="B74" s="17" t="s">
        <v>148</v>
      </c>
      <c r="C74" s="18" t="s">
        <v>72</v>
      </c>
      <c r="D74" s="19">
        <v>1</v>
      </c>
      <c r="E74" s="20"/>
      <c r="F74" s="7"/>
      <c r="G74" s="7"/>
      <c r="H74" s="7"/>
      <c r="I74" s="7"/>
      <c r="J74" s="7"/>
      <c r="K74" s="7"/>
      <c r="L74" s="7"/>
      <c r="M74" s="12"/>
      <c r="O74" s="1" t="str">
        <f>""</f>
        <v/>
      </c>
      <c r="P74" s="8" t="s">
        <v>35</v>
      </c>
      <c r="Q74" s="1">
        <v>1</v>
      </c>
      <c r="R74" s="1">
        <f t="shared" si="94"/>
        <v>0</v>
      </c>
      <c r="S74" s="1">
        <f t="shared" si="95"/>
        <v>0</v>
      </c>
      <c r="T74" s="1">
        <f t="shared" si="96"/>
        <v>0</v>
      </c>
      <c r="U74" s="1">
        <f t="shared" si="97"/>
        <v>0</v>
      </c>
      <c r="V74" s="1">
        <f t="shared" si="98"/>
        <v>0</v>
      </c>
      <c r="W74" s="1">
        <f t="shared" si="99"/>
        <v>0</v>
      </c>
      <c r="X74" s="1">
        <f t="shared" si="100"/>
        <v>0</v>
      </c>
      <c r="Y74" s="1">
        <f t="shared" si="101"/>
        <v>0</v>
      </c>
      <c r="Z74" s="1">
        <f t="shared" si="102"/>
        <v>0</v>
      </c>
      <c r="AA74" s="1">
        <f t="shared" si="103"/>
        <v>0</v>
      </c>
      <c r="AB74" s="1">
        <f t="shared" si="104"/>
        <v>0</v>
      </c>
      <c r="AC74" s="1">
        <f t="shared" si="105"/>
        <v>0</v>
      </c>
      <c r="AD74" s="1">
        <f t="shared" si="106"/>
        <v>0</v>
      </c>
      <c r="AE74" s="1">
        <f t="shared" si="107"/>
        <v>0</v>
      </c>
      <c r="AF74" s="1">
        <f t="shared" si="108"/>
        <v>0</v>
      </c>
      <c r="AG74" s="1">
        <f t="shared" si="109"/>
        <v>0</v>
      </c>
      <c r="AH74" s="1">
        <f t="shared" si="110"/>
        <v>0</v>
      </c>
      <c r="AI74" s="1">
        <f t="shared" si="111"/>
        <v>0</v>
      </c>
      <c r="AJ74" s="1">
        <f t="shared" si="112"/>
        <v>0</v>
      </c>
      <c r="AK74" s="1">
        <f t="shared" si="113"/>
        <v>0</v>
      </c>
      <c r="AL74" s="1">
        <f t="shared" si="114"/>
        <v>0</v>
      </c>
      <c r="AM74" s="1">
        <f t="shared" si="115"/>
        <v>0</v>
      </c>
      <c r="AN74" s="1">
        <f t="shared" si="116"/>
        <v>0</v>
      </c>
      <c r="AO74" s="1">
        <f t="shared" si="117"/>
        <v>0</v>
      </c>
      <c r="AP74" s="1">
        <f t="shared" si="118"/>
        <v>0</v>
      </c>
      <c r="AQ74" s="1">
        <f t="shared" si="119"/>
        <v>0</v>
      </c>
      <c r="AR74" s="1">
        <f t="shared" si="120"/>
        <v>0</v>
      </c>
      <c r="AS74" s="1">
        <f t="shared" si="121"/>
        <v>0</v>
      </c>
      <c r="AT74" s="1">
        <f t="shared" si="122"/>
        <v>0</v>
      </c>
      <c r="AU74" s="1">
        <f t="shared" si="123"/>
        <v>0</v>
      </c>
    </row>
    <row r="75" spans="1:51" ht="30" customHeight="1">
      <c r="A75" s="17" t="s">
        <v>149</v>
      </c>
      <c r="B75" s="17" t="s">
        <v>150</v>
      </c>
      <c r="C75" s="18" t="s">
        <v>72</v>
      </c>
      <c r="D75" s="19">
        <v>1</v>
      </c>
      <c r="E75" s="20"/>
      <c r="F75" s="7"/>
      <c r="G75" s="7"/>
      <c r="H75" s="7"/>
      <c r="I75" s="7"/>
      <c r="J75" s="7"/>
      <c r="K75" s="7"/>
      <c r="L75" s="7"/>
      <c r="M75" s="12"/>
      <c r="O75" s="1" t="str">
        <f>""</f>
        <v/>
      </c>
      <c r="P75" s="8" t="s">
        <v>35</v>
      </c>
      <c r="Q75" s="1">
        <v>1</v>
      </c>
      <c r="R75" s="1">
        <f t="shared" si="94"/>
        <v>0</v>
      </c>
      <c r="S75" s="1">
        <f t="shared" si="95"/>
        <v>0</v>
      </c>
      <c r="T75" s="1">
        <f t="shared" si="96"/>
        <v>0</v>
      </c>
      <c r="U75" s="1">
        <f t="shared" si="97"/>
        <v>0</v>
      </c>
      <c r="V75" s="1">
        <f t="shared" si="98"/>
        <v>0</v>
      </c>
      <c r="W75" s="1">
        <f t="shared" si="99"/>
        <v>0</v>
      </c>
      <c r="X75" s="1">
        <f t="shared" si="100"/>
        <v>0</v>
      </c>
      <c r="Y75" s="1">
        <f t="shared" si="101"/>
        <v>0</v>
      </c>
      <c r="Z75" s="1">
        <f t="shared" si="102"/>
        <v>0</v>
      </c>
      <c r="AA75" s="1">
        <f t="shared" si="103"/>
        <v>0</v>
      </c>
      <c r="AB75" s="1">
        <f t="shared" si="104"/>
        <v>0</v>
      </c>
      <c r="AC75" s="1">
        <f t="shared" si="105"/>
        <v>0</v>
      </c>
      <c r="AD75" s="1">
        <f t="shared" si="106"/>
        <v>0</v>
      </c>
      <c r="AE75" s="1">
        <f t="shared" si="107"/>
        <v>0</v>
      </c>
      <c r="AF75" s="1">
        <f t="shared" si="108"/>
        <v>0</v>
      </c>
      <c r="AG75" s="1">
        <f t="shared" si="109"/>
        <v>0</v>
      </c>
      <c r="AH75" s="1">
        <f t="shared" si="110"/>
        <v>0</v>
      </c>
      <c r="AI75" s="1">
        <f t="shared" si="111"/>
        <v>0</v>
      </c>
      <c r="AJ75" s="1">
        <f t="shared" si="112"/>
        <v>0</v>
      </c>
      <c r="AK75" s="1">
        <f t="shared" si="113"/>
        <v>0</v>
      </c>
      <c r="AL75" s="1">
        <f t="shared" si="114"/>
        <v>0</v>
      </c>
      <c r="AM75" s="1">
        <f t="shared" si="115"/>
        <v>0</v>
      </c>
      <c r="AN75" s="1">
        <f t="shared" si="116"/>
        <v>0</v>
      </c>
      <c r="AO75" s="1">
        <f t="shared" si="117"/>
        <v>0</v>
      </c>
      <c r="AP75" s="1">
        <f t="shared" si="118"/>
        <v>0</v>
      </c>
      <c r="AQ75" s="1">
        <f t="shared" si="119"/>
        <v>0</v>
      </c>
      <c r="AR75" s="1">
        <f t="shared" si="120"/>
        <v>0</v>
      </c>
      <c r="AS75" s="1">
        <f t="shared" si="121"/>
        <v>0</v>
      </c>
      <c r="AT75" s="1">
        <f t="shared" si="122"/>
        <v>0</v>
      </c>
      <c r="AU75" s="1">
        <f t="shared" si="123"/>
        <v>0</v>
      </c>
    </row>
    <row r="76" spans="1:51" ht="30" customHeight="1">
      <c r="A76" s="17" t="s">
        <v>149</v>
      </c>
      <c r="B76" s="17" t="s">
        <v>151</v>
      </c>
      <c r="C76" s="18" t="s">
        <v>72</v>
      </c>
      <c r="D76" s="19">
        <v>1</v>
      </c>
      <c r="E76" s="20"/>
      <c r="F76" s="7"/>
      <c r="G76" s="7"/>
      <c r="H76" s="7"/>
      <c r="I76" s="7"/>
      <c r="J76" s="7"/>
      <c r="K76" s="7"/>
      <c r="L76" s="7"/>
      <c r="M76" s="12"/>
      <c r="O76" s="1" t="str">
        <f>""</f>
        <v/>
      </c>
      <c r="P76" s="8" t="s">
        <v>35</v>
      </c>
      <c r="Q76" s="1">
        <v>1</v>
      </c>
      <c r="R76" s="1">
        <f t="shared" si="94"/>
        <v>0</v>
      </c>
      <c r="S76" s="1">
        <f t="shared" si="95"/>
        <v>0</v>
      </c>
      <c r="T76" s="1">
        <f t="shared" si="96"/>
        <v>0</v>
      </c>
      <c r="U76" s="1">
        <f t="shared" si="97"/>
        <v>0</v>
      </c>
      <c r="V76" s="1">
        <f t="shared" si="98"/>
        <v>0</v>
      </c>
      <c r="W76" s="1">
        <f t="shared" si="99"/>
        <v>0</v>
      </c>
      <c r="X76" s="1">
        <f t="shared" si="100"/>
        <v>0</v>
      </c>
      <c r="Y76" s="1">
        <f t="shared" si="101"/>
        <v>0</v>
      </c>
      <c r="Z76" s="1">
        <f t="shared" si="102"/>
        <v>0</v>
      </c>
      <c r="AA76" s="1">
        <f t="shared" si="103"/>
        <v>0</v>
      </c>
      <c r="AB76" s="1">
        <f t="shared" si="104"/>
        <v>0</v>
      </c>
      <c r="AC76" s="1">
        <f t="shared" si="105"/>
        <v>0</v>
      </c>
      <c r="AD76" s="1">
        <f t="shared" si="106"/>
        <v>0</v>
      </c>
      <c r="AE76" s="1">
        <f t="shared" si="107"/>
        <v>0</v>
      </c>
      <c r="AF76" s="1">
        <f t="shared" si="108"/>
        <v>0</v>
      </c>
      <c r="AG76" s="1">
        <f t="shared" si="109"/>
        <v>0</v>
      </c>
      <c r="AH76" s="1">
        <f t="shared" si="110"/>
        <v>0</v>
      </c>
      <c r="AI76" s="1">
        <f t="shared" si="111"/>
        <v>0</v>
      </c>
      <c r="AJ76" s="1">
        <f t="shared" si="112"/>
        <v>0</v>
      </c>
      <c r="AK76" s="1">
        <f t="shared" si="113"/>
        <v>0</v>
      </c>
      <c r="AL76" s="1">
        <f t="shared" si="114"/>
        <v>0</v>
      </c>
      <c r="AM76" s="1">
        <f t="shared" si="115"/>
        <v>0</v>
      </c>
      <c r="AN76" s="1">
        <f t="shared" si="116"/>
        <v>0</v>
      </c>
      <c r="AO76" s="1">
        <f t="shared" si="117"/>
        <v>0</v>
      </c>
      <c r="AP76" s="1">
        <f t="shared" si="118"/>
        <v>0</v>
      </c>
      <c r="AQ76" s="1">
        <f t="shared" si="119"/>
        <v>0</v>
      </c>
      <c r="AR76" s="1">
        <f t="shared" si="120"/>
        <v>0</v>
      </c>
      <c r="AS76" s="1">
        <f t="shared" si="121"/>
        <v>0</v>
      </c>
      <c r="AT76" s="1">
        <f t="shared" si="122"/>
        <v>0</v>
      </c>
      <c r="AU76" s="1">
        <f t="shared" si="123"/>
        <v>0</v>
      </c>
    </row>
    <row r="77" spans="1:51" ht="30" customHeight="1">
      <c r="A77" s="17" t="s">
        <v>149</v>
      </c>
      <c r="B77" s="17" t="s">
        <v>152</v>
      </c>
      <c r="C77" s="18" t="s">
        <v>72</v>
      </c>
      <c r="D77" s="19">
        <v>1</v>
      </c>
      <c r="E77" s="20"/>
      <c r="F77" s="7"/>
      <c r="G77" s="7"/>
      <c r="H77" s="7"/>
      <c r="I77" s="7"/>
      <c r="J77" s="7"/>
      <c r="K77" s="7"/>
      <c r="L77" s="7"/>
      <c r="M77" s="12"/>
      <c r="O77" s="1" t="str">
        <f>""</f>
        <v/>
      </c>
      <c r="P77" s="8" t="s">
        <v>35</v>
      </c>
      <c r="Q77" s="1">
        <v>1</v>
      </c>
      <c r="R77" s="1">
        <f t="shared" si="94"/>
        <v>0</v>
      </c>
      <c r="S77" s="1">
        <f t="shared" si="95"/>
        <v>0</v>
      </c>
      <c r="T77" s="1">
        <f t="shared" si="96"/>
        <v>0</v>
      </c>
      <c r="U77" s="1">
        <f t="shared" si="97"/>
        <v>0</v>
      </c>
      <c r="V77" s="1">
        <f t="shared" si="98"/>
        <v>0</v>
      </c>
      <c r="W77" s="1">
        <f t="shared" si="99"/>
        <v>0</v>
      </c>
      <c r="X77" s="1">
        <f t="shared" si="100"/>
        <v>0</v>
      </c>
      <c r="Y77" s="1">
        <f t="shared" si="101"/>
        <v>0</v>
      </c>
      <c r="Z77" s="1">
        <f t="shared" si="102"/>
        <v>0</v>
      </c>
      <c r="AA77" s="1">
        <f t="shared" si="103"/>
        <v>0</v>
      </c>
      <c r="AB77" s="1">
        <f t="shared" si="104"/>
        <v>0</v>
      </c>
      <c r="AC77" s="1">
        <f t="shared" si="105"/>
        <v>0</v>
      </c>
      <c r="AD77" s="1">
        <f t="shared" si="106"/>
        <v>0</v>
      </c>
      <c r="AE77" s="1">
        <f t="shared" si="107"/>
        <v>0</v>
      </c>
      <c r="AF77" s="1">
        <f t="shared" si="108"/>
        <v>0</v>
      </c>
      <c r="AG77" s="1">
        <f t="shared" si="109"/>
        <v>0</v>
      </c>
      <c r="AH77" s="1">
        <f t="shared" si="110"/>
        <v>0</v>
      </c>
      <c r="AI77" s="1">
        <f t="shared" si="111"/>
        <v>0</v>
      </c>
      <c r="AJ77" s="1">
        <f t="shared" si="112"/>
        <v>0</v>
      </c>
      <c r="AK77" s="1">
        <f t="shared" si="113"/>
        <v>0</v>
      </c>
      <c r="AL77" s="1">
        <f t="shared" si="114"/>
        <v>0</v>
      </c>
      <c r="AM77" s="1">
        <f t="shared" si="115"/>
        <v>0</v>
      </c>
      <c r="AN77" s="1">
        <f t="shared" si="116"/>
        <v>0</v>
      </c>
      <c r="AO77" s="1">
        <f t="shared" si="117"/>
        <v>0</v>
      </c>
      <c r="AP77" s="1">
        <f t="shared" si="118"/>
        <v>0</v>
      </c>
      <c r="AQ77" s="1">
        <f t="shared" si="119"/>
        <v>0</v>
      </c>
      <c r="AR77" s="1">
        <f t="shared" si="120"/>
        <v>0</v>
      </c>
      <c r="AS77" s="1">
        <f t="shared" si="121"/>
        <v>0</v>
      </c>
      <c r="AT77" s="1">
        <f t="shared" si="122"/>
        <v>0</v>
      </c>
      <c r="AU77" s="1">
        <f t="shared" si="123"/>
        <v>0</v>
      </c>
    </row>
    <row r="78" spans="1:51" ht="30" customHeight="1">
      <c r="A78" s="17" t="s">
        <v>153</v>
      </c>
      <c r="B78" s="17" t="s">
        <v>154</v>
      </c>
      <c r="C78" s="18" t="s">
        <v>91</v>
      </c>
      <c r="D78" s="19">
        <f>SUM(D73:D77)</f>
        <v>5</v>
      </c>
      <c r="E78" s="20"/>
      <c r="F78" s="7"/>
      <c r="G78" s="7"/>
      <c r="H78" s="7"/>
      <c r="I78" s="7"/>
      <c r="J78" s="7"/>
      <c r="K78" s="7"/>
      <c r="L78" s="7"/>
      <c r="M78" s="12"/>
      <c r="O78" s="1" t="str">
        <f>""</f>
        <v/>
      </c>
      <c r="P78" s="8" t="s">
        <v>35</v>
      </c>
      <c r="Q78" s="1">
        <v>1</v>
      </c>
      <c r="R78" s="1">
        <f t="shared" si="94"/>
        <v>0</v>
      </c>
      <c r="S78" s="1">
        <f t="shared" si="95"/>
        <v>0</v>
      </c>
      <c r="T78" s="1">
        <f t="shared" si="96"/>
        <v>0</v>
      </c>
      <c r="U78" s="1">
        <f t="shared" si="97"/>
        <v>0</v>
      </c>
      <c r="V78" s="1">
        <f t="shared" si="98"/>
        <v>0</v>
      </c>
      <c r="W78" s="1">
        <f t="shared" si="99"/>
        <v>0</v>
      </c>
      <c r="X78" s="1">
        <f t="shared" si="100"/>
        <v>0</v>
      </c>
      <c r="Y78" s="1">
        <f t="shared" si="101"/>
        <v>0</v>
      </c>
      <c r="Z78" s="1">
        <f t="shared" si="102"/>
        <v>0</v>
      </c>
      <c r="AA78" s="1">
        <f t="shared" si="103"/>
        <v>0</v>
      </c>
      <c r="AB78" s="1">
        <f t="shared" si="104"/>
        <v>0</v>
      </c>
      <c r="AC78" s="1">
        <f t="shared" si="105"/>
        <v>0</v>
      </c>
      <c r="AD78" s="1">
        <f t="shared" si="106"/>
        <v>0</v>
      </c>
      <c r="AE78" s="1">
        <f t="shared" si="107"/>
        <v>0</v>
      </c>
      <c r="AF78" s="1">
        <f t="shared" si="108"/>
        <v>0</v>
      </c>
      <c r="AG78" s="1">
        <f t="shared" si="109"/>
        <v>0</v>
      </c>
      <c r="AH78" s="1">
        <f t="shared" si="110"/>
        <v>0</v>
      </c>
      <c r="AI78" s="1">
        <f t="shared" si="111"/>
        <v>0</v>
      </c>
      <c r="AJ78" s="1">
        <f t="shared" si="112"/>
        <v>0</v>
      </c>
      <c r="AK78" s="1">
        <f t="shared" si="113"/>
        <v>0</v>
      </c>
      <c r="AL78" s="1">
        <f t="shared" si="114"/>
        <v>0</v>
      </c>
      <c r="AM78" s="1">
        <f t="shared" si="115"/>
        <v>0</v>
      </c>
      <c r="AN78" s="1">
        <f t="shared" si="116"/>
        <v>0</v>
      </c>
      <c r="AO78" s="1">
        <f t="shared" si="117"/>
        <v>0</v>
      </c>
      <c r="AP78" s="1">
        <f t="shared" si="118"/>
        <v>0</v>
      </c>
      <c r="AQ78" s="1">
        <f t="shared" si="119"/>
        <v>0</v>
      </c>
      <c r="AR78" s="1">
        <f t="shared" si="120"/>
        <v>0</v>
      </c>
      <c r="AS78" s="1">
        <f t="shared" si="121"/>
        <v>0</v>
      </c>
      <c r="AT78" s="1">
        <f t="shared" si="122"/>
        <v>0</v>
      </c>
      <c r="AU78" s="1">
        <f t="shared" si="123"/>
        <v>0</v>
      </c>
    </row>
    <row r="79" spans="1:51" ht="30" customHeight="1">
      <c r="A79" s="17" t="s">
        <v>155</v>
      </c>
      <c r="B79" s="17" t="s">
        <v>156</v>
      </c>
      <c r="C79" s="18" t="s">
        <v>91</v>
      </c>
      <c r="D79" s="19">
        <v>4</v>
      </c>
      <c r="E79" s="20"/>
      <c r="F79" s="7"/>
      <c r="G79" s="7"/>
      <c r="H79" s="7"/>
      <c r="I79" s="7"/>
      <c r="J79" s="7"/>
      <c r="K79" s="7"/>
      <c r="L79" s="7"/>
      <c r="M79" s="12"/>
      <c r="O79" s="1" t="str">
        <f>""</f>
        <v/>
      </c>
      <c r="P79" s="8" t="s">
        <v>35</v>
      </c>
      <c r="Q79" s="1">
        <v>1</v>
      </c>
      <c r="R79" s="1">
        <f t="shared" si="94"/>
        <v>0</v>
      </c>
      <c r="S79" s="1">
        <f t="shared" si="95"/>
        <v>0</v>
      </c>
      <c r="T79" s="1">
        <f t="shared" si="96"/>
        <v>0</v>
      </c>
      <c r="U79" s="1">
        <f t="shared" si="97"/>
        <v>0</v>
      </c>
      <c r="V79" s="1">
        <f t="shared" si="98"/>
        <v>0</v>
      </c>
      <c r="W79" s="1">
        <f t="shared" si="99"/>
        <v>0</v>
      </c>
      <c r="X79" s="1">
        <f t="shared" si="100"/>
        <v>0</v>
      </c>
      <c r="Y79" s="1">
        <f t="shared" si="101"/>
        <v>0</v>
      </c>
      <c r="Z79" s="1">
        <f t="shared" si="102"/>
        <v>0</v>
      </c>
      <c r="AA79" s="1">
        <f t="shared" si="103"/>
        <v>0</v>
      </c>
      <c r="AB79" s="1">
        <f t="shared" si="104"/>
        <v>0</v>
      </c>
      <c r="AC79" s="1">
        <f t="shared" si="105"/>
        <v>0</v>
      </c>
      <c r="AD79" s="1">
        <f t="shared" si="106"/>
        <v>0</v>
      </c>
      <c r="AE79" s="1">
        <f t="shared" si="107"/>
        <v>0</v>
      </c>
      <c r="AF79" s="1">
        <f t="shared" si="108"/>
        <v>0</v>
      </c>
      <c r="AG79" s="1">
        <f t="shared" si="109"/>
        <v>0</v>
      </c>
      <c r="AH79" s="1">
        <f t="shared" si="110"/>
        <v>0</v>
      </c>
      <c r="AI79" s="1">
        <f t="shared" si="111"/>
        <v>0</v>
      </c>
      <c r="AJ79" s="1">
        <f t="shared" si="112"/>
        <v>0</v>
      </c>
      <c r="AK79" s="1">
        <f t="shared" si="113"/>
        <v>0</v>
      </c>
      <c r="AL79" s="1">
        <f t="shared" si="114"/>
        <v>0</v>
      </c>
      <c r="AM79" s="1">
        <f t="shared" si="115"/>
        <v>0</v>
      </c>
      <c r="AN79" s="1">
        <f t="shared" si="116"/>
        <v>0</v>
      </c>
      <c r="AO79" s="1">
        <f t="shared" si="117"/>
        <v>0</v>
      </c>
      <c r="AP79" s="1">
        <f t="shared" si="118"/>
        <v>0</v>
      </c>
      <c r="AQ79" s="1">
        <f t="shared" si="119"/>
        <v>0</v>
      </c>
      <c r="AR79" s="1">
        <f t="shared" si="120"/>
        <v>0</v>
      </c>
      <c r="AS79" s="1">
        <f t="shared" si="121"/>
        <v>0</v>
      </c>
      <c r="AT79" s="1">
        <f t="shared" si="122"/>
        <v>0</v>
      </c>
      <c r="AU79" s="1">
        <f t="shared" si="123"/>
        <v>0</v>
      </c>
    </row>
    <row r="80" spans="1:51" ht="30" customHeight="1">
      <c r="A80" s="17" t="s">
        <v>157</v>
      </c>
      <c r="B80" s="17" t="s">
        <v>158</v>
      </c>
      <c r="C80" s="18" t="s">
        <v>91</v>
      </c>
      <c r="D80" s="19">
        <f>SUM(D73:D73)</f>
        <v>1</v>
      </c>
      <c r="E80" s="20"/>
      <c r="F80" s="7"/>
      <c r="G80" s="7"/>
      <c r="H80" s="7"/>
      <c r="I80" s="7"/>
      <c r="J80" s="7"/>
      <c r="K80" s="7"/>
      <c r="L80" s="7"/>
      <c r="M80" s="12"/>
      <c r="O80" s="1" t="str">
        <f>""</f>
        <v/>
      </c>
      <c r="P80" s="8" t="s">
        <v>35</v>
      </c>
      <c r="Q80" s="1">
        <v>1</v>
      </c>
      <c r="R80" s="1">
        <f t="shared" si="94"/>
        <v>0</v>
      </c>
      <c r="S80" s="1">
        <f t="shared" si="95"/>
        <v>0</v>
      </c>
      <c r="T80" s="1">
        <f t="shared" si="96"/>
        <v>0</v>
      </c>
      <c r="U80" s="1">
        <f t="shared" si="97"/>
        <v>0</v>
      </c>
      <c r="V80" s="1">
        <f t="shared" si="98"/>
        <v>0</v>
      </c>
      <c r="W80" s="1">
        <f t="shared" si="99"/>
        <v>0</v>
      </c>
      <c r="X80" s="1">
        <f t="shared" si="100"/>
        <v>0</v>
      </c>
      <c r="Y80" s="1">
        <f t="shared" si="101"/>
        <v>0</v>
      </c>
      <c r="Z80" s="1">
        <f t="shared" si="102"/>
        <v>0</v>
      </c>
      <c r="AA80" s="1">
        <f t="shared" si="103"/>
        <v>0</v>
      </c>
      <c r="AB80" s="1">
        <f t="shared" si="104"/>
        <v>0</v>
      </c>
      <c r="AC80" s="1">
        <f t="shared" si="105"/>
        <v>0</v>
      </c>
      <c r="AD80" s="1">
        <f t="shared" si="106"/>
        <v>0</v>
      </c>
      <c r="AE80" s="1">
        <f t="shared" si="107"/>
        <v>0</v>
      </c>
      <c r="AF80" s="1">
        <f t="shared" si="108"/>
        <v>0</v>
      </c>
      <c r="AG80" s="1">
        <f t="shared" si="109"/>
        <v>0</v>
      </c>
      <c r="AH80" s="1">
        <f t="shared" si="110"/>
        <v>0</v>
      </c>
      <c r="AI80" s="1">
        <f t="shared" si="111"/>
        <v>0</v>
      </c>
      <c r="AJ80" s="1">
        <f t="shared" si="112"/>
        <v>0</v>
      </c>
      <c r="AK80" s="1">
        <f t="shared" si="113"/>
        <v>0</v>
      </c>
      <c r="AL80" s="1">
        <f t="shared" si="114"/>
        <v>0</v>
      </c>
      <c r="AM80" s="1">
        <f t="shared" si="115"/>
        <v>0</v>
      </c>
      <c r="AN80" s="1">
        <f t="shared" si="116"/>
        <v>0</v>
      </c>
      <c r="AO80" s="1">
        <f t="shared" si="117"/>
        <v>0</v>
      </c>
      <c r="AP80" s="1">
        <f t="shared" si="118"/>
        <v>0</v>
      </c>
      <c r="AQ80" s="1">
        <f t="shared" si="119"/>
        <v>0</v>
      </c>
      <c r="AR80" s="1">
        <f t="shared" si="120"/>
        <v>0</v>
      </c>
      <c r="AS80" s="1">
        <f t="shared" si="121"/>
        <v>0</v>
      </c>
      <c r="AT80" s="1">
        <f t="shared" si="122"/>
        <v>0</v>
      </c>
      <c r="AU80" s="1">
        <f t="shared" si="123"/>
        <v>0</v>
      </c>
    </row>
    <row r="81" spans="1:47" ht="30" customHeight="1">
      <c r="A81" s="17" t="s">
        <v>157</v>
      </c>
      <c r="B81" s="17" t="s">
        <v>159</v>
      </c>
      <c r="C81" s="18" t="s">
        <v>91</v>
      </c>
      <c r="D81" s="19">
        <f>SUM(D74:D74)</f>
        <v>1</v>
      </c>
      <c r="E81" s="20"/>
      <c r="F81" s="7"/>
      <c r="G81" s="7"/>
      <c r="H81" s="7"/>
      <c r="I81" s="7"/>
      <c r="J81" s="7"/>
      <c r="K81" s="7"/>
      <c r="L81" s="7"/>
      <c r="M81" s="12"/>
      <c r="O81" s="1" t="str">
        <f>""</f>
        <v/>
      </c>
      <c r="P81" s="8" t="s">
        <v>35</v>
      </c>
      <c r="Q81" s="1">
        <v>1</v>
      </c>
      <c r="R81" s="1">
        <f t="shared" si="94"/>
        <v>0</v>
      </c>
      <c r="S81" s="1">
        <f t="shared" si="95"/>
        <v>0</v>
      </c>
      <c r="T81" s="1">
        <f t="shared" si="96"/>
        <v>0</v>
      </c>
      <c r="U81" s="1">
        <f t="shared" si="97"/>
        <v>0</v>
      </c>
      <c r="V81" s="1">
        <f t="shared" si="98"/>
        <v>0</v>
      </c>
      <c r="W81" s="1">
        <f t="shared" si="99"/>
        <v>0</v>
      </c>
      <c r="X81" s="1">
        <f t="shared" si="100"/>
        <v>0</v>
      </c>
      <c r="Y81" s="1">
        <f t="shared" si="101"/>
        <v>0</v>
      </c>
      <c r="Z81" s="1">
        <f t="shared" si="102"/>
        <v>0</v>
      </c>
      <c r="AA81" s="1">
        <f t="shared" si="103"/>
        <v>0</v>
      </c>
      <c r="AB81" s="1">
        <f t="shared" si="104"/>
        <v>0</v>
      </c>
      <c r="AC81" s="1">
        <f t="shared" si="105"/>
        <v>0</v>
      </c>
      <c r="AD81" s="1">
        <f t="shared" si="106"/>
        <v>0</v>
      </c>
      <c r="AE81" s="1">
        <f t="shared" si="107"/>
        <v>0</v>
      </c>
      <c r="AF81" s="1">
        <f t="shared" si="108"/>
        <v>0</v>
      </c>
      <c r="AG81" s="1">
        <f t="shared" si="109"/>
        <v>0</v>
      </c>
      <c r="AH81" s="1">
        <f t="shared" si="110"/>
        <v>0</v>
      </c>
      <c r="AI81" s="1">
        <f t="shared" si="111"/>
        <v>0</v>
      </c>
      <c r="AJ81" s="1">
        <f t="shared" si="112"/>
        <v>0</v>
      </c>
      <c r="AK81" s="1">
        <f t="shared" si="113"/>
        <v>0</v>
      </c>
      <c r="AL81" s="1">
        <f t="shared" si="114"/>
        <v>0</v>
      </c>
      <c r="AM81" s="1">
        <f t="shared" si="115"/>
        <v>0</v>
      </c>
      <c r="AN81" s="1">
        <f t="shared" si="116"/>
        <v>0</v>
      </c>
      <c r="AO81" s="1">
        <f t="shared" si="117"/>
        <v>0</v>
      </c>
      <c r="AP81" s="1">
        <f t="shared" si="118"/>
        <v>0</v>
      </c>
      <c r="AQ81" s="1">
        <f t="shared" si="119"/>
        <v>0</v>
      </c>
      <c r="AR81" s="1">
        <f t="shared" si="120"/>
        <v>0</v>
      </c>
      <c r="AS81" s="1">
        <f t="shared" si="121"/>
        <v>0</v>
      </c>
      <c r="AT81" s="1">
        <f t="shared" si="122"/>
        <v>0</v>
      </c>
      <c r="AU81" s="1">
        <f t="shared" si="123"/>
        <v>0</v>
      </c>
    </row>
    <row r="82" spans="1:47" ht="30" customHeight="1">
      <c r="A82" s="17" t="s">
        <v>160</v>
      </c>
      <c r="B82" s="17" t="s">
        <v>161</v>
      </c>
      <c r="C82" s="18" t="s">
        <v>91</v>
      </c>
      <c r="D82" s="19">
        <f>SUM(D75:D77)</f>
        <v>3</v>
      </c>
      <c r="E82" s="20"/>
      <c r="F82" s="7"/>
      <c r="G82" s="7"/>
      <c r="H82" s="7"/>
      <c r="I82" s="7"/>
      <c r="J82" s="7"/>
      <c r="K82" s="7"/>
      <c r="L82" s="7"/>
      <c r="M82" s="12"/>
      <c r="O82" s="1" t="str">
        <f>""</f>
        <v/>
      </c>
      <c r="P82" s="8" t="s">
        <v>35</v>
      </c>
      <c r="Q82" s="1">
        <v>1</v>
      </c>
      <c r="R82" s="1">
        <f t="shared" si="94"/>
        <v>0</v>
      </c>
      <c r="S82" s="1">
        <f t="shared" si="95"/>
        <v>0</v>
      </c>
      <c r="T82" s="1">
        <f t="shared" si="96"/>
        <v>0</v>
      </c>
      <c r="U82" s="1">
        <f t="shared" si="97"/>
        <v>0</v>
      </c>
      <c r="V82" s="1">
        <f t="shared" si="98"/>
        <v>0</v>
      </c>
      <c r="W82" s="1">
        <f t="shared" si="99"/>
        <v>0</v>
      </c>
      <c r="X82" s="1">
        <f t="shared" si="100"/>
        <v>0</v>
      </c>
      <c r="Y82" s="1">
        <f t="shared" si="101"/>
        <v>0</v>
      </c>
      <c r="Z82" s="1">
        <f t="shared" si="102"/>
        <v>0</v>
      </c>
      <c r="AA82" s="1">
        <f t="shared" si="103"/>
        <v>0</v>
      </c>
      <c r="AB82" s="1">
        <f t="shared" si="104"/>
        <v>0</v>
      </c>
      <c r="AC82" s="1">
        <f t="shared" si="105"/>
        <v>0</v>
      </c>
      <c r="AD82" s="1">
        <f t="shared" si="106"/>
        <v>0</v>
      </c>
      <c r="AE82" s="1">
        <f t="shared" si="107"/>
        <v>0</v>
      </c>
      <c r="AF82" s="1">
        <f t="shared" si="108"/>
        <v>0</v>
      </c>
      <c r="AG82" s="1">
        <f t="shared" si="109"/>
        <v>0</v>
      </c>
      <c r="AH82" s="1">
        <f t="shared" si="110"/>
        <v>0</v>
      </c>
      <c r="AI82" s="1">
        <f t="shared" si="111"/>
        <v>0</v>
      </c>
      <c r="AJ82" s="1">
        <f t="shared" si="112"/>
        <v>0</v>
      </c>
      <c r="AK82" s="1">
        <f t="shared" si="113"/>
        <v>0</v>
      </c>
      <c r="AL82" s="1">
        <f t="shared" si="114"/>
        <v>0</v>
      </c>
      <c r="AM82" s="1">
        <f t="shared" si="115"/>
        <v>0</v>
      </c>
      <c r="AN82" s="1">
        <f t="shared" si="116"/>
        <v>0</v>
      </c>
      <c r="AO82" s="1">
        <f t="shared" si="117"/>
        <v>0</v>
      </c>
      <c r="AP82" s="1">
        <f t="shared" si="118"/>
        <v>0</v>
      </c>
      <c r="AQ82" s="1">
        <f t="shared" si="119"/>
        <v>0</v>
      </c>
      <c r="AR82" s="1">
        <f t="shared" si="120"/>
        <v>0</v>
      </c>
      <c r="AS82" s="1">
        <f t="shared" si="121"/>
        <v>0</v>
      </c>
      <c r="AT82" s="1">
        <f t="shared" si="122"/>
        <v>0</v>
      </c>
      <c r="AU82" s="1">
        <f t="shared" si="123"/>
        <v>0</v>
      </c>
    </row>
    <row r="83" spans="1:47" ht="30" customHeight="1">
      <c r="A83" s="17" t="s">
        <v>162</v>
      </c>
      <c r="B83" s="17" t="s">
        <v>72</v>
      </c>
      <c r="C83" s="18" t="s">
        <v>88</v>
      </c>
      <c r="D83" s="19">
        <v>1</v>
      </c>
      <c r="E83" s="20"/>
      <c r="F83" s="7"/>
      <c r="G83" s="7"/>
      <c r="H83" s="7"/>
      <c r="I83" s="7"/>
      <c r="J83" s="7"/>
      <c r="K83" s="7"/>
      <c r="L83" s="7"/>
      <c r="M83" s="12"/>
      <c r="O83" s="1" t="str">
        <f>"03"</f>
        <v>03</v>
      </c>
      <c r="P83" s="8" t="s">
        <v>35</v>
      </c>
      <c r="Q83" s="1">
        <v>1</v>
      </c>
      <c r="R83" s="1">
        <f t="shared" si="94"/>
        <v>0</v>
      </c>
      <c r="S83" s="1">
        <f t="shared" si="95"/>
        <v>0</v>
      </c>
      <c r="T83" s="1">
        <f t="shared" si="96"/>
        <v>0</v>
      </c>
      <c r="U83" s="1">
        <f t="shared" si="97"/>
        <v>0</v>
      </c>
      <c r="V83" s="1">
        <f t="shared" si="98"/>
        <v>0</v>
      </c>
      <c r="W83" s="1">
        <f t="shared" si="99"/>
        <v>0</v>
      </c>
      <c r="X83" s="1">
        <f t="shared" si="100"/>
        <v>0</v>
      </c>
      <c r="Y83" s="1">
        <f t="shared" si="101"/>
        <v>0</v>
      </c>
      <c r="Z83" s="1">
        <f t="shared" si="102"/>
        <v>0</v>
      </c>
      <c r="AA83" s="1">
        <f t="shared" si="103"/>
        <v>0</v>
      </c>
      <c r="AB83" s="1">
        <f t="shared" si="104"/>
        <v>0</v>
      </c>
      <c r="AC83" s="1">
        <f t="shared" si="105"/>
        <v>0</v>
      </c>
      <c r="AD83" s="1">
        <f t="shared" si="106"/>
        <v>0</v>
      </c>
      <c r="AE83" s="1">
        <f t="shared" si="107"/>
        <v>0</v>
      </c>
      <c r="AF83" s="1">
        <f t="shared" si="108"/>
        <v>0</v>
      </c>
      <c r="AG83" s="1">
        <f t="shared" si="109"/>
        <v>0</v>
      </c>
      <c r="AH83" s="1">
        <f t="shared" si="110"/>
        <v>0</v>
      </c>
      <c r="AI83" s="1">
        <f t="shared" si="111"/>
        <v>0</v>
      </c>
      <c r="AJ83" s="1">
        <f t="shared" si="112"/>
        <v>0</v>
      </c>
      <c r="AK83" s="1">
        <f t="shared" si="113"/>
        <v>0</v>
      </c>
      <c r="AL83" s="1">
        <f t="shared" si="114"/>
        <v>0</v>
      </c>
      <c r="AM83" s="1">
        <f t="shared" si="115"/>
        <v>0</v>
      </c>
      <c r="AN83" s="1">
        <f t="shared" si="116"/>
        <v>0</v>
      </c>
      <c r="AO83" s="1">
        <f t="shared" si="117"/>
        <v>0</v>
      </c>
      <c r="AP83" s="1">
        <f t="shared" si="118"/>
        <v>0</v>
      </c>
      <c r="AQ83" s="1">
        <f t="shared" si="119"/>
        <v>0</v>
      </c>
      <c r="AR83" s="1">
        <f t="shared" si="120"/>
        <v>0</v>
      </c>
      <c r="AS83" s="1">
        <f t="shared" si="121"/>
        <v>0</v>
      </c>
      <c r="AT83" s="1">
        <f t="shared" si="122"/>
        <v>0</v>
      </c>
      <c r="AU83" s="1">
        <f t="shared" si="123"/>
        <v>0</v>
      </c>
    </row>
    <row r="84" spans="1:47" ht="30" customHeight="1">
      <c r="A84" s="17" t="s">
        <v>163</v>
      </c>
      <c r="B84" s="17" t="s">
        <v>164</v>
      </c>
      <c r="C84" s="18" t="s">
        <v>165</v>
      </c>
      <c r="D84" s="19">
        <v>9</v>
      </c>
      <c r="E84" s="20"/>
      <c r="F84" s="7"/>
      <c r="G84" s="7"/>
      <c r="H84" s="7"/>
      <c r="I84" s="7"/>
      <c r="J84" s="7"/>
      <c r="K84" s="7"/>
      <c r="L84" s="7"/>
      <c r="M84" s="12"/>
      <c r="P84" s="8"/>
    </row>
    <row r="85" spans="1:47" ht="30" customHeight="1">
      <c r="A85" s="17" t="s">
        <v>163</v>
      </c>
      <c r="B85" s="17" t="s">
        <v>166</v>
      </c>
      <c r="C85" s="18" t="s">
        <v>165</v>
      </c>
      <c r="D85" s="19">
        <v>8</v>
      </c>
      <c r="E85" s="20"/>
      <c r="F85" s="7"/>
      <c r="G85" s="7"/>
      <c r="H85" s="7"/>
      <c r="I85" s="7"/>
      <c r="J85" s="7"/>
      <c r="K85" s="7"/>
      <c r="L85" s="7"/>
      <c r="M85" s="12"/>
      <c r="P85" s="8"/>
    </row>
    <row r="86" spans="1:47" ht="30" customHeight="1">
      <c r="A86" s="17" t="s">
        <v>163</v>
      </c>
      <c r="B86" s="17" t="s">
        <v>167</v>
      </c>
      <c r="C86" s="18" t="s">
        <v>165</v>
      </c>
      <c r="D86" s="19">
        <v>15</v>
      </c>
      <c r="E86" s="20"/>
      <c r="F86" s="7"/>
      <c r="G86" s="7"/>
      <c r="H86" s="7"/>
      <c r="I86" s="7"/>
      <c r="J86" s="7"/>
      <c r="K86" s="7"/>
      <c r="L86" s="7"/>
      <c r="M86" s="12"/>
      <c r="P86" s="8"/>
    </row>
    <row r="87" spans="1:47" ht="30" customHeight="1">
      <c r="A87" s="17" t="s">
        <v>163</v>
      </c>
      <c r="B87" s="17" t="s">
        <v>168</v>
      </c>
      <c r="C87" s="18" t="s">
        <v>165</v>
      </c>
      <c r="D87" s="19">
        <v>16</v>
      </c>
      <c r="E87" s="20"/>
      <c r="F87" s="7"/>
      <c r="G87" s="7"/>
      <c r="H87" s="7"/>
      <c r="I87" s="7"/>
      <c r="J87" s="7"/>
      <c r="K87" s="7"/>
      <c r="L87" s="7"/>
      <c r="M87" s="12"/>
      <c r="P87" s="8"/>
    </row>
    <row r="88" spans="1:47" ht="30" customHeight="1">
      <c r="A88" s="17" t="s">
        <v>163</v>
      </c>
      <c r="B88" s="17" t="s">
        <v>169</v>
      </c>
      <c r="C88" s="18" t="s">
        <v>165</v>
      </c>
      <c r="D88" s="19">
        <v>15</v>
      </c>
      <c r="E88" s="20"/>
      <c r="F88" s="7"/>
      <c r="G88" s="7"/>
      <c r="H88" s="7"/>
      <c r="I88" s="7"/>
      <c r="J88" s="7"/>
      <c r="K88" s="7"/>
      <c r="L88" s="7"/>
      <c r="M88" s="12"/>
      <c r="P88" s="8"/>
    </row>
    <row r="89" spans="1:47" ht="30" customHeight="1">
      <c r="A89" s="17" t="s">
        <v>170</v>
      </c>
      <c r="B89" s="17" t="s">
        <v>164</v>
      </c>
      <c r="C89" s="18" t="s">
        <v>171</v>
      </c>
      <c r="D89" s="19">
        <f>ROUND(D84/4,0)</f>
        <v>2</v>
      </c>
      <c r="E89" s="20"/>
      <c r="F89" s="7"/>
      <c r="G89" s="7"/>
      <c r="H89" s="7"/>
      <c r="I89" s="7"/>
      <c r="J89" s="7"/>
      <c r="K89" s="7"/>
      <c r="L89" s="7"/>
      <c r="M89" s="12"/>
      <c r="P89" s="8"/>
    </row>
    <row r="90" spans="1:47" ht="30" customHeight="1">
      <c r="A90" s="17" t="s">
        <v>170</v>
      </c>
      <c r="B90" s="17" t="s">
        <v>166</v>
      </c>
      <c r="C90" s="18" t="s">
        <v>171</v>
      </c>
      <c r="D90" s="19">
        <f>ROUND(D85/4,0)</f>
        <v>2</v>
      </c>
      <c r="E90" s="20"/>
      <c r="F90" s="7"/>
      <c r="G90" s="7"/>
      <c r="H90" s="7"/>
      <c r="I90" s="7"/>
      <c r="J90" s="7"/>
      <c r="K90" s="7"/>
      <c r="L90" s="7"/>
      <c r="M90" s="12"/>
      <c r="P90" s="8"/>
    </row>
    <row r="91" spans="1:47" ht="30" customHeight="1">
      <c r="A91" s="17" t="s">
        <v>170</v>
      </c>
      <c r="B91" s="17" t="s">
        <v>167</v>
      </c>
      <c r="C91" s="18" t="s">
        <v>171</v>
      </c>
      <c r="D91" s="19">
        <f>ROUND(D86/4,0)</f>
        <v>4</v>
      </c>
      <c r="E91" s="20"/>
      <c r="F91" s="7"/>
      <c r="G91" s="7"/>
      <c r="H91" s="7"/>
      <c r="I91" s="7"/>
      <c r="J91" s="7"/>
      <c r="K91" s="7"/>
      <c r="L91" s="7"/>
      <c r="M91" s="12"/>
      <c r="P91" s="8"/>
    </row>
    <row r="92" spans="1:47" ht="30" customHeight="1">
      <c r="A92" s="17" t="s">
        <v>170</v>
      </c>
      <c r="B92" s="17" t="s">
        <v>168</v>
      </c>
      <c r="C92" s="18" t="s">
        <v>171</v>
      </c>
      <c r="D92" s="19">
        <f>ROUND(D87/4,0)</f>
        <v>4</v>
      </c>
      <c r="E92" s="20"/>
      <c r="F92" s="7"/>
      <c r="G92" s="7"/>
      <c r="H92" s="7"/>
      <c r="I92" s="7"/>
      <c r="J92" s="7"/>
      <c r="K92" s="7"/>
      <c r="L92" s="7"/>
      <c r="M92" s="12"/>
      <c r="P92" s="8"/>
    </row>
    <row r="93" spans="1:47" ht="30" customHeight="1">
      <c r="A93" s="17" t="s">
        <v>172</v>
      </c>
      <c r="B93" s="17" t="s">
        <v>164</v>
      </c>
      <c r="C93" s="18" t="s">
        <v>171</v>
      </c>
      <c r="D93" s="19">
        <f>ROUND(D84/4,0)</f>
        <v>2</v>
      </c>
      <c r="E93" s="20"/>
      <c r="F93" s="7"/>
      <c r="G93" s="7"/>
      <c r="H93" s="7"/>
      <c r="I93" s="7"/>
      <c r="J93" s="7"/>
      <c r="K93" s="7"/>
      <c r="L93" s="7"/>
      <c r="M93" s="12"/>
      <c r="P93" s="8"/>
    </row>
    <row r="94" spans="1:47" ht="30" customHeight="1">
      <c r="A94" s="17" t="s">
        <v>172</v>
      </c>
      <c r="B94" s="17" t="s">
        <v>166</v>
      </c>
      <c r="C94" s="18" t="s">
        <v>171</v>
      </c>
      <c r="D94" s="19">
        <f>ROUND(D85/4,0)</f>
        <v>2</v>
      </c>
      <c r="E94" s="20"/>
      <c r="F94" s="7"/>
      <c r="G94" s="7"/>
      <c r="H94" s="7"/>
      <c r="I94" s="7"/>
      <c r="J94" s="7"/>
      <c r="K94" s="7"/>
      <c r="L94" s="7"/>
      <c r="M94" s="12"/>
      <c r="P94" s="8"/>
    </row>
    <row r="95" spans="1:47" ht="30" customHeight="1">
      <c r="A95" s="17" t="s">
        <v>172</v>
      </c>
      <c r="B95" s="17" t="s">
        <v>167</v>
      </c>
      <c r="C95" s="18" t="s">
        <v>171</v>
      </c>
      <c r="D95" s="19">
        <f>ROUND(D86/4,0)</f>
        <v>4</v>
      </c>
      <c r="E95" s="20"/>
      <c r="F95" s="7"/>
      <c r="G95" s="7"/>
      <c r="H95" s="7"/>
      <c r="I95" s="7"/>
      <c r="J95" s="7"/>
      <c r="K95" s="7"/>
      <c r="L95" s="7"/>
      <c r="M95" s="12"/>
      <c r="P95" s="8"/>
    </row>
    <row r="96" spans="1:47" ht="30" customHeight="1">
      <c r="A96" s="17" t="s">
        <v>172</v>
      </c>
      <c r="B96" s="17" t="s">
        <v>168</v>
      </c>
      <c r="C96" s="18" t="s">
        <v>171</v>
      </c>
      <c r="D96" s="19">
        <f>ROUND(D87/4,0)</f>
        <v>4</v>
      </c>
      <c r="E96" s="20"/>
      <c r="F96" s="7"/>
      <c r="G96" s="7"/>
      <c r="H96" s="7"/>
      <c r="I96" s="7"/>
      <c r="J96" s="7"/>
      <c r="K96" s="7"/>
      <c r="L96" s="7"/>
      <c r="M96" s="12"/>
      <c r="P96" s="8"/>
    </row>
    <row r="97" spans="1:16" ht="30" customHeight="1">
      <c r="A97" s="17" t="s">
        <v>172</v>
      </c>
      <c r="B97" s="17" t="s">
        <v>169</v>
      </c>
      <c r="C97" s="18" t="s">
        <v>171</v>
      </c>
      <c r="D97" s="19">
        <f>ROUND(D88/4,0)</f>
        <v>4</v>
      </c>
      <c r="E97" s="20"/>
      <c r="F97" s="7"/>
      <c r="G97" s="7"/>
      <c r="H97" s="7"/>
      <c r="I97" s="7"/>
      <c r="J97" s="7"/>
      <c r="K97" s="7"/>
      <c r="L97" s="7"/>
      <c r="M97" s="12"/>
      <c r="P97" s="8"/>
    </row>
    <row r="98" spans="1:16" ht="30" customHeight="1">
      <c r="A98" s="17" t="s">
        <v>173</v>
      </c>
      <c r="B98" s="17" t="s">
        <v>174</v>
      </c>
      <c r="C98" s="18" t="s">
        <v>165</v>
      </c>
      <c r="D98" s="19">
        <f>D84</f>
        <v>9</v>
      </c>
      <c r="E98" s="20"/>
      <c r="F98" s="7"/>
      <c r="G98" s="7"/>
      <c r="H98" s="7"/>
      <c r="I98" s="7"/>
      <c r="J98" s="7"/>
      <c r="K98" s="7"/>
      <c r="L98" s="7"/>
      <c r="M98" s="12"/>
      <c r="P98" s="8"/>
    </row>
    <row r="99" spans="1:16" ht="30" customHeight="1">
      <c r="A99" s="17" t="s">
        <v>173</v>
      </c>
      <c r="B99" s="17" t="s">
        <v>175</v>
      </c>
      <c r="C99" s="18" t="s">
        <v>165</v>
      </c>
      <c r="D99" s="19">
        <f>D85</f>
        <v>8</v>
      </c>
      <c r="E99" s="20"/>
      <c r="F99" s="7"/>
      <c r="G99" s="7"/>
      <c r="H99" s="7"/>
      <c r="I99" s="7"/>
      <c r="J99" s="7"/>
      <c r="K99" s="7"/>
      <c r="L99" s="7"/>
      <c r="M99" s="12"/>
      <c r="P99" s="8"/>
    </row>
    <row r="100" spans="1:16" ht="30" customHeight="1">
      <c r="A100" s="17" t="s">
        <v>173</v>
      </c>
      <c r="B100" s="17" t="s">
        <v>176</v>
      </c>
      <c r="C100" s="18" t="s">
        <v>165</v>
      </c>
      <c r="D100" s="19">
        <f>D86</f>
        <v>15</v>
      </c>
      <c r="E100" s="20"/>
      <c r="F100" s="7"/>
      <c r="G100" s="7"/>
      <c r="H100" s="7"/>
      <c r="I100" s="7"/>
      <c r="J100" s="7"/>
      <c r="K100" s="7"/>
      <c r="L100" s="7"/>
      <c r="M100" s="12"/>
      <c r="P100" s="8"/>
    </row>
    <row r="101" spans="1:16" ht="30" customHeight="1">
      <c r="A101" s="17" t="s">
        <v>173</v>
      </c>
      <c r="B101" s="17" t="s">
        <v>177</v>
      </c>
      <c r="C101" s="18" t="s">
        <v>165</v>
      </c>
      <c r="D101" s="19">
        <f>D87</f>
        <v>16</v>
      </c>
      <c r="E101" s="20"/>
      <c r="F101" s="7"/>
      <c r="G101" s="7"/>
      <c r="H101" s="7"/>
      <c r="I101" s="7"/>
      <c r="J101" s="7"/>
      <c r="K101" s="7"/>
      <c r="L101" s="7"/>
      <c r="M101" s="12"/>
      <c r="P101" s="8"/>
    </row>
    <row r="102" spans="1:16" ht="30" customHeight="1">
      <c r="A102" s="17" t="s">
        <v>173</v>
      </c>
      <c r="B102" s="17" t="s">
        <v>178</v>
      </c>
      <c r="C102" s="18" t="s">
        <v>165</v>
      </c>
      <c r="D102" s="19">
        <f>D88</f>
        <v>15</v>
      </c>
      <c r="E102" s="20"/>
      <c r="F102" s="7"/>
      <c r="G102" s="7"/>
      <c r="H102" s="7"/>
      <c r="I102" s="7"/>
      <c r="J102" s="7"/>
      <c r="K102" s="7"/>
      <c r="L102" s="7"/>
      <c r="M102" s="12"/>
      <c r="P102" s="8"/>
    </row>
    <row r="103" spans="1:16" ht="30" customHeight="1">
      <c r="A103" s="17" t="s">
        <v>179</v>
      </c>
      <c r="B103" s="17" t="s">
        <v>180</v>
      </c>
      <c r="C103" s="18" t="s">
        <v>165</v>
      </c>
      <c r="D103" s="19">
        <v>28</v>
      </c>
      <c r="E103" s="20"/>
      <c r="F103" s="7"/>
      <c r="G103" s="7"/>
      <c r="H103" s="7"/>
      <c r="I103" s="7"/>
      <c r="J103" s="7"/>
      <c r="K103" s="7"/>
      <c r="L103" s="7"/>
      <c r="M103" s="12"/>
      <c r="P103" s="8"/>
    </row>
    <row r="104" spans="1:16" ht="30" customHeight="1">
      <c r="A104" s="17" t="s">
        <v>181</v>
      </c>
      <c r="B104" s="17" t="s">
        <v>180</v>
      </c>
      <c r="C104" s="18" t="s">
        <v>171</v>
      </c>
      <c r="D104" s="19">
        <f>ROUND(D103/4,0)</f>
        <v>7</v>
      </c>
      <c r="E104" s="20"/>
      <c r="F104" s="7"/>
      <c r="G104" s="7"/>
      <c r="H104" s="7"/>
      <c r="I104" s="7"/>
      <c r="J104" s="7"/>
      <c r="K104" s="7"/>
      <c r="L104" s="7"/>
      <c r="M104" s="12"/>
      <c r="P104" s="8"/>
    </row>
    <row r="105" spans="1:16" ht="30" customHeight="1">
      <c r="A105" s="17" t="s">
        <v>182</v>
      </c>
      <c r="B105" s="17" t="s">
        <v>180</v>
      </c>
      <c r="C105" s="18" t="s">
        <v>171</v>
      </c>
      <c r="D105" s="19">
        <f>ROUND(D104/4,0)</f>
        <v>2</v>
      </c>
      <c r="E105" s="20"/>
      <c r="F105" s="7"/>
      <c r="G105" s="7"/>
      <c r="H105" s="7"/>
      <c r="I105" s="7"/>
      <c r="J105" s="7"/>
      <c r="K105" s="7"/>
      <c r="L105" s="7"/>
      <c r="M105" s="12"/>
      <c r="P105" s="8"/>
    </row>
    <row r="106" spans="1:16" ht="30" customHeight="1">
      <c r="A106" s="17" t="s">
        <v>183</v>
      </c>
      <c r="B106" s="17" t="s">
        <v>184</v>
      </c>
      <c r="C106" s="18" t="s">
        <v>165</v>
      </c>
      <c r="D106" s="19">
        <f>D103</f>
        <v>28</v>
      </c>
      <c r="E106" s="20"/>
      <c r="F106" s="7"/>
      <c r="G106" s="7"/>
      <c r="H106" s="7"/>
      <c r="I106" s="7"/>
      <c r="J106" s="7"/>
      <c r="K106" s="7"/>
      <c r="L106" s="7"/>
      <c r="M106" s="12"/>
      <c r="P106" s="8"/>
    </row>
    <row r="107" spans="1:16" ht="30" customHeight="1">
      <c r="A107" s="17" t="s">
        <v>185</v>
      </c>
      <c r="B107" s="17" t="s">
        <v>186</v>
      </c>
      <c r="C107" s="18" t="s">
        <v>171</v>
      </c>
      <c r="D107" s="19">
        <v>5</v>
      </c>
      <c r="E107" s="20"/>
      <c r="F107" s="7"/>
      <c r="G107" s="7"/>
      <c r="H107" s="7"/>
      <c r="I107" s="7"/>
      <c r="J107" s="7"/>
      <c r="K107" s="7"/>
      <c r="L107" s="7"/>
      <c r="M107" s="12"/>
      <c r="P107" s="8"/>
    </row>
    <row r="108" spans="1:16" ht="30" customHeight="1">
      <c r="A108" s="17" t="s">
        <v>187</v>
      </c>
      <c r="B108" s="17" t="s">
        <v>188</v>
      </c>
      <c r="C108" s="18" t="s">
        <v>171</v>
      </c>
      <c r="D108" s="19">
        <f>ROUND(SUM(D84:D88)/1.5,0)</f>
        <v>42</v>
      </c>
      <c r="E108" s="20"/>
      <c r="F108" s="7"/>
      <c r="G108" s="7"/>
      <c r="H108" s="7"/>
      <c r="I108" s="7"/>
      <c r="J108" s="7"/>
      <c r="K108" s="7"/>
      <c r="L108" s="7"/>
      <c r="M108" s="12"/>
      <c r="P108" s="8"/>
    </row>
    <row r="109" spans="1:16" ht="30" customHeight="1">
      <c r="A109" s="17" t="s">
        <v>189</v>
      </c>
      <c r="B109" s="17" t="s">
        <v>190</v>
      </c>
      <c r="C109" s="18" t="s">
        <v>171</v>
      </c>
      <c r="D109" s="19">
        <v>5</v>
      </c>
      <c r="E109" s="20"/>
      <c r="F109" s="7"/>
      <c r="G109" s="7"/>
      <c r="H109" s="7"/>
      <c r="I109" s="7"/>
      <c r="J109" s="7"/>
      <c r="K109" s="7"/>
      <c r="L109" s="7"/>
      <c r="M109" s="12"/>
      <c r="P109" s="8"/>
    </row>
    <row r="110" spans="1:16" ht="30" customHeight="1">
      <c r="A110" s="17" t="s">
        <v>191</v>
      </c>
      <c r="B110" s="17" t="s">
        <v>192</v>
      </c>
      <c r="C110" s="18" t="s">
        <v>171</v>
      </c>
      <c r="D110" s="19">
        <v>5</v>
      </c>
      <c r="E110" s="20"/>
      <c r="F110" s="7"/>
      <c r="G110" s="7"/>
      <c r="H110" s="7"/>
      <c r="I110" s="7"/>
      <c r="J110" s="7"/>
      <c r="K110" s="7"/>
      <c r="L110" s="7"/>
      <c r="M110" s="12"/>
      <c r="P110" s="8"/>
    </row>
    <row r="111" spans="1:16" ht="30" customHeight="1">
      <c r="A111" s="17" t="s">
        <v>193</v>
      </c>
      <c r="B111" s="17" t="s">
        <v>194</v>
      </c>
      <c r="C111" s="18" t="s">
        <v>195</v>
      </c>
      <c r="D111" s="19">
        <v>2</v>
      </c>
      <c r="E111" s="20"/>
      <c r="F111" s="7"/>
      <c r="G111" s="7"/>
      <c r="H111" s="7"/>
      <c r="I111" s="7"/>
      <c r="J111" s="7"/>
      <c r="K111" s="7"/>
      <c r="L111" s="7"/>
      <c r="M111" s="12"/>
      <c r="P111" s="8"/>
    </row>
    <row r="112" spans="1:16" ht="30" customHeight="1">
      <c r="A112" s="17" t="s">
        <v>196</v>
      </c>
      <c r="B112" s="17" t="s">
        <v>197</v>
      </c>
      <c r="C112" s="18" t="s">
        <v>171</v>
      </c>
      <c r="D112" s="19">
        <v>1</v>
      </c>
      <c r="E112" s="20"/>
      <c r="F112" s="7"/>
      <c r="G112" s="7"/>
      <c r="H112" s="7"/>
      <c r="I112" s="7"/>
      <c r="J112" s="7"/>
      <c r="K112" s="7"/>
      <c r="L112" s="7"/>
      <c r="M112" s="12"/>
      <c r="P112" s="8"/>
    </row>
    <row r="113" spans="1:16" ht="30" customHeight="1">
      <c r="A113" s="17" t="s">
        <v>198</v>
      </c>
      <c r="B113" s="17" t="s">
        <v>199</v>
      </c>
      <c r="C113" s="18" t="s">
        <v>165</v>
      </c>
      <c r="D113" s="19">
        <f>ROUND(SUM(D108:D108),0)</f>
        <v>42</v>
      </c>
      <c r="E113" s="20"/>
      <c r="F113" s="7"/>
      <c r="G113" s="7"/>
      <c r="H113" s="7"/>
      <c r="I113" s="7"/>
      <c r="J113" s="7"/>
      <c r="K113" s="7"/>
      <c r="L113" s="7"/>
      <c r="M113" s="12"/>
      <c r="P113" s="8"/>
    </row>
    <row r="114" spans="1:16" ht="30" customHeight="1">
      <c r="A114" s="17" t="s">
        <v>200</v>
      </c>
      <c r="B114" s="17" t="s">
        <v>201</v>
      </c>
      <c r="C114" s="18" t="s">
        <v>171</v>
      </c>
      <c r="D114" s="19">
        <f>D113</f>
        <v>42</v>
      </c>
      <c r="E114" s="20"/>
      <c r="F114" s="7"/>
      <c r="G114" s="7"/>
      <c r="H114" s="7"/>
      <c r="I114" s="7"/>
      <c r="J114" s="7"/>
      <c r="K114" s="7"/>
      <c r="L114" s="7"/>
      <c r="M114" s="12"/>
      <c r="P114" s="8"/>
    </row>
    <row r="115" spans="1:16" ht="30" customHeight="1">
      <c r="A115" s="17" t="s">
        <v>202</v>
      </c>
      <c r="B115" s="17" t="s">
        <v>203</v>
      </c>
      <c r="C115" s="18" t="s">
        <v>171</v>
      </c>
      <c r="D115" s="19">
        <f>D113</f>
        <v>42</v>
      </c>
      <c r="E115" s="20"/>
      <c r="F115" s="7"/>
      <c r="G115" s="7"/>
      <c r="H115" s="7"/>
      <c r="I115" s="7"/>
      <c r="J115" s="7"/>
      <c r="K115" s="7"/>
      <c r="L115" s="7"/>
      <c r="M115" s="12"/>
      <c r="P115" s="8"/>
    </row>
    <row r="116" spans="1:16" ht="30" customHeight="1">
      <c r="A116" s="17" t="s">
        <v>204</v>
      </c>
      <c r="B116" s="17" t="s">
        <v>205</v>
      </c>
      <c r="C116" s="18" t="s">
        <v>171</v>
      </c>
      <c r="D116" s="19">
        <v>1</v>
      </c>
      <c r="E116" s="20"/>
      <c r="F116" s="7"/>
      <c r="G116" s="7"/>
      <c r="H116" s="7"/>
      <c r="I116" s="7"/>
      <c r="J116" s="7"/>
      <c r="K116" s="7"/>
      <c r="L116" s="7"/>
      <c r="M116" s="12"/>
      <c r="P116" s="8"/>
    </row>
    <row r="117" spans="1:16" ht="30" customHeight="1">
      <c r="A117" s="17" t="s">
        <v>206</v>
      </c>
      <c r="B117" s="17" t="s">
        <v>207</v>
      </c>
      <c r="C117" s="18" t="s">
        <v>171</v>
      </c>
      <c r="D117" s="19">
        <v>1</v>
      </c>
      <c r="E117" s="20"/>
      <c r="F117" s="7"/>
      <c r="G117" s="7"/>
      <c r="H117" s="7"/>
      <c r="I117" s="7"/>
      <c r="J117" s="7"/>
      <c r="K117" s="7"/>
      <c r="L117" s="7"/>
      <c r="M117" s="12"/>
      <c r="P117" s="8"/>
    </row>
    <row r="118" spans="1:16" ht="30" customHeight="1">
      <c r="A118" s="17" t="s">
        <v>208</v>
      </c>
      <c r="B118" s="17"/>
      <c r="C118" s="18" t="s">
        <v>171</v>
      </c>
      <c r="D118" s="19">
        <v>3</v>
      </c>
      <c r="E118" s="20"/>
      <c r="F118" s="7"/>
      <c r="G118" s="7"/>
      <c r="H118" s="7"/>
      <c r="I118" s="7"/>
      <c r="J118" s="7"/>
      <c r="K118" s="7"/>
      <c r="L118" s="7"/>
      <c r="M118" s="12"/>
      <c r="P118" s="8"/>
    </row>
    <row r="119" spans="1:16" ht="30" customHeight="1">
      <c r="A119" s="17" t="s">
        <v>209</v>
      </c>
      <c r="B119" s="17"/>
      <c r="C119" s="18" t="s">
        <v>210</v>
      </c>
      <c r="D119" s="19">
        <v>1</v>
      </c>
      <c r="E119" s="20"/>
      <c r="F119" s="7"/>
      <c r="G119" s="7"/>
      <c r="H119" s="7"/>
      <c r="I119" s="7"/>
      <c r="J119" s="7"/>
      <c r="K119" s="7"/>
      <c r="L119" s="7"/>
      <c r="M119" s="12"/>
      <c r="P119" s="8"/>
    </row>
    <row r="120" spans="1:16" ht="30" customHeight="1">
      <c r="A120" s="17" t="s">
        <v>211</v>
      </c>
      <c r="B120" s="17" t="s">
        <v>212</v>
      </c>
      <c r="C120" s="18" t="s">
        <v>213</v>
      </c>
      <c r="D120" s="19">
        <v>1</v>
      </c>
      <c r="E120" s="20"/>
      <c r="F120" s="7"/>
      <c r="G120" s="7"/>
      <c r="H120" s="7"/>
      <c r="I120" s="7"/>
      <c r="J120" s="7"/>
      <c r="K120" s="7"/>
      <c r="L120" s="7"/>
      <c r="M120" s="12"/>
      <c r="P120" s="8"/>
    </row>
    <row r="121" spans="1:16" ht="30" customHeight="1">
      <c r="A121" s="17" t="s">
        <v>214</v>
      </c>
      <c r="B121" s="17" t="s">
        <v>215</v>
      </c>
      <c r="C121" s="18" t="s">
        <v>195</v>
      </c>
      <c r="D121" s="19">
        <v>28</v>
      </c>
      <c r="E121" s="20"/>
      <c r="F121" s="7"/>
      <c r="G121" s="7"/>
      <c r="H121" s="7"/>
      <c r="I121" s="7"/>
      <c r="J121" s="7"/>
      <c r="K121" s="7"/>
      <c r="L121" s="7"/>
      <c r="M121" s="12"/>
      <c r="P121" s="8"/>
    </row>
    <row r="122" spans="1:16" ht="30" customHeight="1">
      <c r="A122" s="17" t="s">
        <v>216</v>
      </c>
      <c r="B122" s="17" t="s">
        <v>217</v>
      </c>
      <c r="C122" s="18" t="s">
        <v>165</v>
      </c>
      <c r="D122" s="19">
        <v>32</v>
      </c>
      <c r="E122" s="20"/>
      <c r="F122" s="7"/>
      <c r="G122" s="7"/>
      <c r="H122" s="7"/>
      <c r="I122" s="7"/>
      <c r="J122" s="7"/>
      <c r="K122" s="7"/>
      <c r="L122" s="7"/>
      <c r="M122" s="12"/>
      <c r="P122" s="8"/>
    </row>
    <row r="123" spans="1:16" ht="30" customHeight="1">
      <c r="A123" s="17" t="s">
        <v>218</v>
      </c>
      <c r="B123" s="17" t="s">
        <v>219</v>
      </c>
      <c r="C123" s="18" t="s">
        <v>165</v>
      </c>
      <c r="D123" s="19">
        <v>36</v>
      </c>
      <c r="E123" s="20"/>
      <c r="F123" s="7"/>
      <c r="G123" s="7"/>
      <c r="H123" s="7"/>
      <c r="I123" s="7"/>
      <c r="J123" s="7"/>
      <c r="K123" s="7"/>
      <c r="L123" s="7"/>
      <c r="M123" s="12"/>
      <c r="P123" s="8"/>
    </row>
    <row r="124" spans="1:16" ht="30" customHeight="1">
      <c r="A124" s="17" t="s">
        <v>220</v>
      </c>
      <c r="B124" s="17" t="s">
        <v>221</v>
      </c>
      <c r="C124" s="18" t="s">
        <v>165</v>
      </c>
      <c r="D124" s="19">
        <f>D122</f>
        <v>32</v>
      </c>
      <c r="E124" s="20"/>
      <c r="F124" s="7"/>
      <c r="G124" s="7"/>
      <c r="H124" s="7"/>
      <c r="I124" s="7"/>
      <c r="J124" s="7"/>
      <c r="K124" s="7"/>
      <c r="L124" s="7"/>
      <c r="M124" s="12"/>
      <c r="P124" s="8"/>
    </row>
    <row r="125" spans="1:16" ht="30" customHeight="1">
      <c r="A125" s="17" t="s">
        <v>222</v>
      </c>
      <c r="B125" s="17" t="s">
        <v>223</v>
      </c>
      <c r="C125" s="18" t="s">
        <v>165</v>
      </c>
      <c r="D125" s="19">
        <f>D122</f>
        <v>32</v>
      </c>
      <c r="E125" s="20"/>
      <c r="F125" s="7"/>
      <c r="G125" s="7"/>
      <c r="H125" s="7"/>
      <c r="I125" s="7"/>
      <c r="J125" s="7"/>
      <c r="K125" s="7"/>
      <c r="L125" s="7"/>
      <c r="M125" s="12"/>
      <c r="P125" s="8"/>
    </row>
    <row r="126" spans="1:16" ht="30" customHeight="1">
      <c r="A126" s="17" t="s">
        <v>224</v>
      </c>
      <c r="B126" s="17" t="s">
        <v>225</v>
      </c>
      <c r="C126" s="18" t="s">
        <v>15</v>
      </c>
      <c r="D126" s="19">
        <v>1</v>
      </c>
      <c r="E126" s="20"/>
      <c r="F126" s="7"/>
      <c r="G126" s="7"/>
      <c r="H126" s="7"/>
      <c r="I126" s="7"/>
      <c r="J126" s="7"/>
      <c r="K126" s="7"/>
      <c r="L126" s="7"/>
      <c r="M126" s="12"/>
      <c r="P126" s="8"/>
    </row>
    <row r="127" spans="1:16" ht="30" customHeight="1">
      <c r="A127" s="17" t="s">
        <v>226</v>
      </c>
      <c r="B127" s="17" t="s">
        <v>79</v>
      </c>
      <c r="C127" s="18" t="s">
        <v>77</v>
      </c>
      <c r="D127" s="19">
        <v>4</v>
      </c>
      <c r="E127" s="20"/>
      <c r="F127" s="20"/>
      <c r="G127" s="20"/>
      <c r="H127" s="7"/>
      <c r="I127" s="7"/>
      <c r="J127" s="7"/>
      <c r="K127" s="7"/>
      <c r="L127" s="7"/>
      <c r="M127" s="12"/>
      <c r="P127" s="8"/>
    </row>
    <row r="128" spans="1:16" ht="30" customHeight="1">
      <c r="A128" s="17" t="s">
        <v>226</v>
      </c>
      <c r="B128" s="17" t="s">
        <v>227</v>
      </c>
      <c r="C128" s="18" t="s">
        <v>77</v>
      </c>
      <c r="D128" s="19">
        <v>3</v>
      </c>
      <c r="E128" s="20"/>
      <c r="F128" s="20"/>
      <c r="G128" s="20"/>
      <c r="H128" s="7"/>
      <c r="I128" s="7"/>
      <c r="J128" s="7"/>
      <c r="K128" s="7"/>
      <c r="L128" s="7"/>
      <c r="M128" s="12"/>
      <c r="P128" s="8"/>
    </row>
    <row r="129" spans="1:16" ht="30" customHeight="1">
      <c r="A129" s="17" t="s">
        <v>226</v>
      </c>
      <c r="B129" s="17" t="s">
        <v>228</v>
      </c>
      <c r="C129" s="18" t="s">
        <v>77</v>
      </c>
      <c r="D129" s="19">
        <v>3</v>
      </c>
      <c r="E129" s="20"/>
      <c r="F129" s="20"/>
      <c r="G129" s="20"/>
      <c r="H129" s="7"/>
      <c r="I129" s="7"/>
      <c r="J129" s="7"/>
      <c r="K129" s="7"/>
      <c r="L129" s="7"/>
      <c r="M129" s="12"/>
      <c r="P129" s="8"/>
    </row>
    <row r="130" spans="1:16" ht="30" customHeight="1">
      <c r="A130" s="17" t="s">
        <v>226</v>
      </c>
      <c r="B130" s="17" t="s">
        <v>229</v>
      </c>
      <c r="C130" s="18" t="s">
        <v>77</v>
      </c>
      <c r="D130" s="19">
        <v>1</v>
      </c>
      <c r="E130" s="20"/>
      <c r="F130" s="20"/>
      <c r="G130" s="21"/>
      <c r="H130" s="7"/>
      <c r="I130" s="7"/>
      <c r="J130" s="7"/>
      <c r="K130" s="7"/>
      <c r="L130" s="7"/>
      <c r="M130" s="12"/>
      <c r="P130" s="8"/>
    </row>
    <row r="131" spans="1:16" ht="30" customHeight="1">
      <c r="A131" s="17" t="s">
        <v>226</v>
      </c>
      <c r="B131" s="17" t="s">
        <v>80</v>
      </c>
      <c r="C131" s="18" t="s">
        <v>77</v>
      </c>
      <c r="D131" s="19">
        <v>5</v>
      </c>
      <c r="E131" s="20"/>
      <c r="F131" s="20"/>
      <c r="G131" s="20"/>
      <c r="H131" s="7"/>
      <c r="I131" s="7"/>
      <c r="J131" s="7"/>
      <c r="K131" s="7"/>
      <c r="L131" s="7"/>
      <c r="M131" s="12"/>
      <c r="P131" s="8"/>
    </row>
    <row r="132" spans="1:16" ht="30" customHeight="1">
      <c r="A132" s="17" t="s">
        <v>226</v>
      </c>
      <c r="B132" s="17" t="s">
        <v>230</v>
      </c>
      <c r="C132" s="18" t="s">
        <v>77</v>
      </c>
      <c r="D132" s="19">
        <v>1</v>
      </c>
      <c r="E132" s="20"/>
      <c r="F132" s="20"/>
      <c r="G132" s="20"/>
      <c r="H132" s="7"/>
      <c r="I132" s="7"/>
      <c r="J132" s="7"/>
      <c r="K132" s="7"/>
      <c r="L132" s="7"/>
      <c r="M132" s="12"/>
      <c r="P132" s="8"/>
    </row>
    <row r="133" spans="1:16" ht="30" customHeight="1">
      <c r="A133" s="17" t="s">
        <v>226</v>
      </c>
      <c r="B133" s="17" t="s">
        <v>231</v>
      </c>
      <c r="C133" s="18" t="s">
        <v>77</v>
      </c>
      <c r="D133" s="19">
        <v>1</v>
      </c>
      <c r="E133" s="20"/>
      <c r="F133" s="20"/>
      <c r="G133" s="20"/>
      <c r="H133" s="7"/>
      <c r="I133" s="7"/>
      <c r="J133" s="7"/>
      <c r="K133" s="7"/>
      <c r="L133" s="7"/>
      <c r="M133" s="12"/>
      <c r="P133" s="8"/>
    </row>
    <row r="134" spans="1:16" ht="30" customHeight="1">
      <c r="A134" s="17" t="s">
        <v>81</v>
      </c>
      <c r="B134" s="17" t="s">
        <v>232</v>
      </c>
      <c r="C134" s="18" t="s">
        <v>15</v>
      </c>
      <c r="D134" s="19">
        <v>1</v>
      </c>
      <c r="E134" s="20"/>
      <c r="F134" s="20"/>
      <c r="G134" s="20"/>
      <c r="H134" s="7"/>
      <c r="I134" s="7"/>
      <c r="J134" s="7"/>
      <c r="K134" s="7"/>
      <c r="L134" s="7"/>
      <c r="M134" s="12"/>
      <c r="P134" s="8"/>
    </row>
    <row r="135" spans="1:16" ht="30" customHeight="1">
      <c r="A135" s="17" t="s">
        <v>233</v>
      </c>
      <c r="B135" s="17" t="s">
        <v>234</v>
      </c>
      <c r="C135" s="18" t="s">
        <v>88</v>
      </c>
      <c r="D135" s="19">
        <v>5</v>
      </c>
      <c r="E135" s="20"/>
      <c r="F135" s="20"/>
      <c r="G135" s="20"/>
      <c r="H135" s="7"/>
      <c r="I135" s="7"/>
      <c r="J135" s="7"/>
      <c r="K135" s="7"/>
      <c r="L135" s="7"/>
      <c r="M135" s="12"/>
      <c r="P135" s="8"/>
    </row>
    <row r="136" spans="1:16" ht="30" customHeight="1">
      <c r="A136" s="17" t="s">
        <v>233</v>
      </c>
      <c r="B136" s="17" t="s">
        <v>235</v>
      </c>
      <c r="C136" s="18" t="s">
        <v>236</v>
      </c>
      <c r="D136" s="19">
        <v>5</v>
      </c>
      <c r="E136" s="20"/>
      <c r="F136" s="20"/>
      <c r="G136" s="20"/>
      <c r="H136" s="7"/>
      <c r="I136" s="7"/>
      <c r="J136" s="7"/>
      <c r="K136" s="7"/>
      <c r="L136" s="7"/>
      <c r="M136" s="12"/>
      <c r="P136" s="8"/>
    </row>
    <row r="137" spans="1:16" ht="30" customHeight="1">
      <c r="A137" s="17"/>
      <c r="B137" s="17"/>
      <c r="C137" s="18"/>
      <c r="D137" s="19"/>
      <c r="E137" s="20"/>
      <c r="F137" s="7"/>
      <c r="G137" s="7"/>
      <c r="H137" s="7"/>
      <c r="I137" s="7"/>
      <c r="J137" s="7"/>
      <c r="K137" s="7"/>
      <c r="L137" s="7"/>
      <c r="M137" s="12"/>
      <c r="P137" s="8"/>
    </row>
    <row r="138" spans="1:16" ht="30" customHeight="1">
      <c r="A138" s="17"/>
      <c r="B138" s="17"/>
      <c r="C138" s="18"/>
      <c r="D138" s="19"/>
      <c r="E138" s="20"/>
      <c r="F138" s="7"/>
      <c r="G138" s="7"/>
      <c r="H138" s="7"/>
      <c r="I138" s="7"/>
      <c r="J138" s="7"/>
      <c r="K138" s="7"/>
      <c r="L138" s="7"/>
      <c r="M138" s="12"/>
      <c r="P138" s="8"/>
    </row>
    <row r="139" spans="1:16" ht="30" customHeight="1">
      <c r="A139" s="17"/>
      <c r="B139" s="17"/>
      <c r="C139" s="18"/>
      <c r="D139" s="19"/>
      <c r="E139" s="20"/>
      <c r="F139" s="7"/>
      <c r="G139" s="7"/>
      <c r="H139" s="7"/>
      <c r="I139" s="7"/>
      <c r="J139" s="7"/>
      <c r="K139" s="7"/>
      <c r="L139" s="7"/>
      <c r="M139" s="12"/>
      <c r="P139" s="8"/>
    </row>
    <row r="140" spans="1:16" ht="30" customHeight="1">
      <c r="A140" s="17"/>
      <c r="B140" s="17"/>
      <c r="C140" s="18"/>
      <c r="D140" s="19"/>
      <c r="E140" s="20"/>
      <c r="F140" s="7"/>
      <c r="G140" s="7"/>
      <c r="H140" s="7"/>
      <c r="I140" s="7"/>
      <c r="J140" s="7"/>
      <c r="K140" s="7"/>
      <c r="L140" s="7"/>
      <c r="M140" s="12"/>
      <c r="P140" s="8"/>
    </row>
    <row r="141" spans="1:16" ht="30" customHeight="1">
      <c r="A141" s="17"/>
      <c r="B141" s="17"/>
      <c r="C141" s="18"/>
      <c r="D141" s="19"/>
      <c r="E141" s="20"/>
      <c r="F141" s="7"/>
      <c r="G141" s="7"/>
      <c r="H141" s="7"/>
      <c r="I141" s="7"/>
      <c r="J141" s="7"/>
      <c r="K141" s="7"/>
      <c r="L141" s="7"/>
      <c r="M141" s="12"/>
      <c r="P141" s="8"/>
    </row>
    <row r="142" spans="1:16" ht="30" customHeight="1">
      <c r="A142" s="17"/>
      <c r="B142" s="17"/>
      <c r="C142" s="18"/>
      <c r="D142" s="19"/>
      <c r="E142" s="20"/>
      <c r="F142" s="7"/>
      <c r="G142" s="7"/>
      <c r="H142" s="7"/>
      <c r="I142" s="7"/>
      <c r="J142" s="7"/>
      <c r="K142" s="7"/>
      <c r="L142" s="7"/>
      <c r="M142" s="12"/>
      <c r="P142" s="8"/>
    </row>
    <row r="143" spans="1:16" ht="30" customHeight="1">
      <c r="A143" s="17"/>
      <c r="B143" s="17"/>
      <c r="C143" s="18"/>
      <c r="D143" s="19"/>
      <c r="E143" s="20"/>
      <c r="F143" s="7"/>
      <c r="G143" s="7"/>
      <c r="H143" s="7"/>
      <c r="I143" s="7"/>
      <c r="J143" s="7"/>
      <c r="K143" s="7"/>
      <c r="L143" s="7"/>
      <c r="M143" s="12"/>
      <c r="P143" s="8"/>
    </row>
    <row r="144" spans="1:16" ht="30" customHeight="1">
      <c r="A144" s="17"/>
      <c r="B144" s="17"/>
      <c r="C144" s="18"/>
      <c r="D144" s="19"/>
      <c r="E144" s="20"/>
      <c r="F144" s="7"/>
      <c r="G144" s="7"/>
      <c r="H144" s="7"/>
      <c r="I144" s="7"/>
      <c r="J144" s="7"/>
      <c r="K144" s="7"/>
      <c r="L144" s="7"/>
      <c r="M144" s="12"/>
      <c r="P144" s="8"/>
    </row>
    <row r="145" spans="1:51" ht="30" customHeight="1">
      <c r="A145" s="17"/>
      <c r="B145" s="17"/>
      <c r="C145" s="18"/>
      <c r="D145" s="19"/>
      <c r="E145" s="20"/>
      <c r="F145" s="7"/>
      <c r="G145" s="7"/>
      <c r="H145" s="7"/>
      <c r="I145" s="7"/>
      <c r="J145" s="7"/>
      <c r="K145" s="7"/>
      <c r="L145" s="7"/>
      <c r="M145" s="12"/>
      <c r="P145" s="8"/>
    </row>
    <row r="146" spans="1:51" ht="30" customHeight="1">
      <c r="A146" s="17"/>
      <c r="B146" s="17"/>
      <c r="C146" s="18"/>
      <c r="D146" s="19"/>
      <c r="E146" s="20"/>
      <c r="F146" s="7"/>
      <c r="G146" s="7"/>
      <c r="H146" s="7"/>
      <c r="I146" s="7"/>
      <c r="J146" s="7"/>
      <c r="K146" s="7"/>
      <c r="L146" s="7"/>
      <c r="M146" s="12"/>
      <c r="P146" s="8"/>
    </row>
    <row r="147" spans="1:51" ht="30" customHeight="1">
      <c r="A147" s="17"/>
      <c r="B147" s="17"/>
      <c r="C147" s="18"/>
      <c r="D147" s="19"/>
      <c r="E147" s="20"/>
      <c r="F147" s="7"/>
      <c r="G147" s="7"/>
      <c r="H147" s="7"/>
      <c r="I147" s="7"/>
      <c r="J147" s="7"/>
      <c r="K147" s="7"/>
      <c r="L147" s="7"/>
      <c r="M147" s="12"/>
      <c r="P147" s="8"/>
    </row>
    <row r="148" spans="1:51" ht="30" customHeight="1">
      <c r="A148" s="13" t="s">
        <v>84</v>
      </c>
      <c r="B148" s="14"/>
      <c r="C148" s="15"/>
      <c r="D148" s="16"/>
      <c r="E148" s="7"/>
      <c r="F148" s="16">
        <f>SUM(F72:F147)</f>
        <v>0</v>
      </c>
      <c r="G148" s="7"/>
      <c r="H148" s="16">
        <f>SUM(H72:H147)</f>
        <v>0</v>
      </c>
      <c r="I148" s="7"/>
      <c r="J148" s="16">
        <f>ROUNDDOWN(SUMIF(Q72:Q147, "1", J72:J147), 0)</f>
        <v>0</v>
      </c>
      <c r="K148" s="7"/>
      <c r="L148" s="16">
        <f>F148+H148+J148</f>
        <v>0</v>
      </c>
      <c r="M148" s="16"/>
      <c r="R148" s="1">
        <f t="shared" ref="R148:AY148" si="124">ROUNDDOWN(SUM(R72:R147), 0)</f>
        <v>0</v>
      </c>
      <c r="S148" s="1">
        <f t="shared" si="124"/>
        <v>0</v>
      </c>
      <c r="T148" s="1">
        <f t="shared" si="124"/>
        <v>0</v>
      </c>
      <c r="U148" s="1">
        <f t="shared" si="124"/>
        <v>0</v>
      </c>
      <c r="V148" s="1">
        <f t="shared" si="124"/>
        <v>0</v>
      </c>
      <c r="W148" s="1">
        <f t="shared" si="124"/>
        <v>0</v>
      </c>
      <c r="X148" s="1">
        <f t="shared" si="124"/>
        <v>0</v>
      </c>
      <c r="Y148" s="1">
        <f t="shared" si="124"/>
        <v>0</v>
      </c>
      <c r="Z148" s="1">
        <f t="shared" si="124"/>
        <v>0</v>
      </c>
      <c r="AA148" s="1">
        <f t="shared" si="124"/>
        <v>0</v>
      </c>
      <c r="AB148" s="1">
        <f t="shared" si="124"/>
        <v>0</v>
      </c>
      <c r="AC148" s="1">
        <f t="shared" si="124"/>
        <v>0</v>
      </c>
      <c r="AD148" s="1">
        <f t="shared" si="124"/>
        <v>0</v>
      </c>
      <c r="AE148" s="1">
        <f t="shared" si="124"/>
        <v>0</v>
      </c>
      <c r="AF148" s="1">
        <f t="shared" si="124"/>
        <v>0</v>
      </c>
      <c r="AG148" s="1">
        <f t="shared" si="124"/>
        <v>0</v>
      </c>
      <c r="AH148" s="1">
        <f t="shared" si="124"/>
        <v>0</v>
      </c>
      <c r="AI148" s="1">
        <f t="shared" si="124"/>
        <v>0</v>
      </c>
      <c r="AJ148" s="1">
        <f t="shared" si="124"/>
        <v>0</v>
      </c>
      <c r="AK148" s="1">
        <f t="shared" si="124"/>
        <v>0</v>
      </c>
      <c r="AL148" s="1">
        <f t="shared" si="124"/>
        <v>0</v>
      </c>
      <c r="AM148" s="1">
        <f t="shared" si="124"/>
        <v>0</v>
      </c>
      <c r="AN148" s="1">
        <f t="shared" si="124"/>
        <v>0</v>
      </c>
      <c r="AO148" s="1">
        <f t="shared" si="124"/>
        <v>0</v>
      </c>
      <c r="AP148" s="1">
        <f t="shared" si="124"/>
        <v>0</v>
      </c>
      <c r="AQ148" s="1">
        <f t="shared" si="124"/>
        <v>0</v>
      </c>
      <c r="AR148" s="1">
        <f t="shared" si="124"/>
        <v>0</v>
      </c>
      <c r="AS148" s="1">
        <f t="shared" si="124"/>
        <v>0</v>
      </c>
      <c r="AT148" s="1">
        <f t="shared" si="124"/>
        <v>0</v>
      </c>
      <c r="AU148" s="1">
        <f t="shared" si="124"/>
        <v>0</v>
      </c>
      <c r="AV148" s="1">
        <f t="shared" si="124"/>
        <v>0</v>
      </c>
      <c r="AW148" s="1">
        <f t="shared" si="124"/>
        <v>0</v>
      </c>
      <c r="AX148" s="1">
        <f t="shared" si="124"/>
        <v>0</v>
      </c>
      <c r="AY148" s="1">
        <f t="shared" si="124"/>
        <v>0</v>
      </c>
    </row>
    <row r="149" spans="1:51" ht="30" customHeight="1">
      <c r="A149" s="39" t="s">
        <v>237</v>
      </c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</row>
    <row r="150" spans="1:51" ht="30" customHeight="1">
      <c r="A150" s="3" t="s">
        <v>238</v>
      </c>
      <c r="B150" s="3" t="s">
        <v>239</v>
      </c>
      <c r="C150" s="5" t="s">
        <v>240</v>
      </c>
      <c r="D150" s="22">
        <v>2</v>
      </c>
      <c r="E150" s="23"/>
      <c r="F150" s="7"/>
      <c r="G150" s="7"/>
      <c r="H150" s="7"/>
      <c r="I150" s="7"/>
      <c r="J150" s="7"/>
      <c r="K150" s="7"/>
      <c r="L150" s="7"/>
      <c r="M150" s="12"/>
      <c r="O150" s="1" t="str">
        <f>""</f>
        <v/>
      </c>
      <c r="P150" s="8" t="s">
        <v>35</v>
      </c>
      <c r="Q150" s="1">
        <v>1</v>
      </c>
      <c r="R150" s="1">
        <f t="shared" ref="R150:R158" si="125">IF(P150="기계경비", J150, 0)</f>
        <v>0</v>
      </c>
      <c r="S150" s="1">
        <f t="shared" ref="S150:S158" si="126">IF(P150="운반비", L150, 0)</f>
        <v>0</v>
      </c>
      <c r="T150" s="1">
        <f t="shared" ref="T150:T158" si="127">IF(P150="작업부산물", F150, 0)</f>
        <v>0</v>
      </c>
      <c r="U150" s="1">
        <f t="shared" ref="U150:U158" si="128">IF(P150="관급", F150, 0)</f>
        <v>0</v>
      </c>
      <c r="V150" s="1">
        <f t="shared" ref="V150:V158" si="129">IF(P150="외주비", J150, 0)</f>
        <v>0</v>
      </c>
      <c r="W150" s="1">
        <f t="shared" ref="W150:W158" si="130">IF(P150="장비비", J150, 0)</f>
        <v>0</v>
      </c>
      <c r="X150" s="1">
        <f t="shared" ref="X150:X158" si="131">IF(P150="폐기물처리비", L150, 0)</f>
        <v>0</v>
      </c>
      <c r="Y150" s="1">
        <f t="shared" ref="Y150:Y158" si="132">IF(P150="가설비", J150, 0)</f>
        <v>0</v>
      </c>
      <c r="Z150" s="1">
        <f t="shared" ref="Z150:Z158" si="133">IF(P150="잡비제외분", F150, 0)</f>
        <v>0</v>
      </c>
      <c r="AA150" s="1">
        <f t="shared" ref="AA150:AA158" si="134">IF(P150="사급자재대", L150, 0)</f>
        <v>0</v>
      </c>
      <c r="AB150" s="1">
        <f t="shared" ref="AB150:AB158" si="135">IF(P150="관급자재대", L150, 0)</f>
        <v>0</v>
      </c>
      <c r="AC150" s="1">
        <f t="shared" ref="AC150:AC158" si="136">IF(P150="사용자항목1", L150, 0)</f>
        <v>0</v>
      </c>
      <c r="AD150" s="1">
        <f t="shared" ref="AD150:AD158" si="137">IF(P150="사용자항목2", L150, 0)</f>
        <v>0</v>
      </c>
      <c r="AE150" s="1">
        <f t="shared" ref="AE150:AE158" si="138">IF(P150="안전관리비", L150, 0)</f>
        <v>0</v>
      </c>
      <c r="AF150" s="1">
        <f t="shared" ref="AF150:AF158" si="139">IF(P150="품질관리비", L150, 0)</f>
        <v>0</v>
      </c>
      <c r="AG150" s="1">
        <f t="shared" ref="AG150:AG158" si="140">IF(P150="작업부산물(철거해체)", L150, 0)</f>
        <v>0</v>
      </c>
      <c r="AH150" s="1">
        <f t="shared" ref="AH150:AH158" si="141">IF(P150="재해예방기술지도비", L150, 0)</f>
        <v>0</v>
      </c>
      <c r="AI150" s="1">
        <f t="shared" ref="AI150:AI158" si="142">IF(P150="사용자항목7", L150, 0)</f>
        <v>0</v>
      </c>
      <c r="AJ150" s="1">
        <f t="shared" ref="AJ150:AJ158" si="143">IF(P150="사용자항목8", L150, 0)</f>
        <v>0</v>
      </c>
      <c r="AK150" s="1">
        <f t="shared" ref="AK150:AK158" si="144">IF(P150="사용자항목9", L150, 0)</f>
        <v>0</v>
      </c>
      <c r="AL150" s="1">
        <f t="shared" ref="AL150:AL158" si="145">IF(P150="사용자항목10", L150, 0)</f>
        <v>0</v>
      </c>
      <c r="AM150" s="1">
        <f t="shared" ref="AM150:AM158" si="146">IF(P150="사용자항목11", L150, 0)</f>
        <v>0</v>
      </c>
      <c r="AN150" s="1">
        <f t="shared" ref="AN150:AN158" si="147">IF(P150="사용자항목12", L150, 0)</f>
        <v>0</v>
      </c>
      <c r="AO150" s="1">
        <f t="shared" ref="AO150:AO158" si="148">IF(P150="사용자항목13", L150, 0)</f>
        <v>0</v>
      </c>
      <c r="AP150" s="1">
        <f t="shared" ref="AP150:AP158" si="149">IF(P150="사용자항목14", L150, 0)</f>
        <v>0</v>
      </c>
      <c r="AQ150" s="1">
        <f t="shared" ref="AQ150:AQ158" si="150">IF(P150="사용자항목15", L150, 0)</f>
        <v>0</v>
      </c>
      <c r="AR150" s="1">
        <f t="shared" ref="AR150:AR158" si="151">IF(P150="사용자항목16", L150, 0)</f>
        <v>0</v>
      </c>
      <c r="AS150" s="1">
        <f t="shared" ref="AS150:AS158" si="152">IF(P150="사용자항목17", L150, 0)</f>
        <v>0</v>
      </c>
      <c r="AT150" s="1">
        <f t="shared" ref="AT150:AT158" si="153">IF(P150="사용자항목18", L150, 0)</f>
        <v>0</v>
      </c>
      <c r="AU150" s="1">
        <f t="shared" ref="AU150:AU158" si="154">IF(P150="사용자항목19", L150, 0)</f>
        <v>0</v>
      </c>
    </row>
    <row r="151" spans="1:51" ht="30" customHeight="1">
      <c r="A151" s="3" t="s">
        <v>238</v>
      </c>
      <c r="B151" s="3" t="s">
        <v>241</v>
      </c>
      <c r="C151" s="5" t="s">
        <v>240</v>
      </c>
      <c r="D151" s="22">
        <v>2</v>
      </c>
      <c r="E151" s="24"/>
      <c r="F151" s="7"/>
      <c r="G151" s="7"/>
      <c r="H151" s="7"/>
      <c r="I151" s="7"/>
      <c r="J151" s="7"/>
      <c r="K151" s="7"/>
      <c r="L151" s="7"/>
      <c r="M151" s="12"/>
      <c r="O151" s="1" t="str">
        <f>""</f>
        <v/>
      </c>
      <c r="P151" s="8" t="s">
        <v>35</v>
      </c>
      <c r="Q151" s="1">
        <v>1</v>
      </c>
      <c r="R151" s="1">
        <f t="shared" si="125"/>
        <v>0</v>
      </c>
      <c r="S151" s="1">
        <f t="shared" si="126"/>
        <v>0</v>
      </c>
      <c r="T151" s="1">
        <f t="shared" si="127"/>
        <v>0</v>
      </c>
      <c r="U151" s="1">
        <f t="shared" si="128"/>
        <v>0</v>
      </c>
      <c r="V151" s="1">
        <f t="shared" si="129"/>
        <v>0</v>
      </c>
      <c r="W151" s="1">
        <f t="shared" si="130"/>
        <v>0</v>
      </c>
      <c r="X151" s="1">
        <f t="shared" si="131"/>
        <v>0</v>
      </c>
      <c r="Y151" s="1">
        <f t="shared" si="132"/>
        <v>0</v>
      </c>
      <c r="Z151" s="1">
        <f t="shared" si="133"/>
        <v>0</v>
      </c>
      <c r="AA151" s="1">
        <f t="shared" si="134"/>
        <v>0</v>
      </c>
      <c r="AB151" s="1">
        <f t="shared" si="135"/>
        <v>0</v>
      </c>
      <c r="AC151" s="1">
        <f t="shared" si="136"/>
        <v>0</v>
      </c>
      <c r="AD151" s="1">
        <f t="shared" si="137"/>
        <v>0</v>
      </c>
      <c r="AE151" s="1">
        <f t="shared" si="138"/>
        <v>0</v>
      </c>
      <c r="AF151" s="1">
        <f t="shared" si="139"/>
        <v>0</v>
      </c>
      <c r="AG151" s="1">
        <f t="shared" si="140"/>
        <v>0</v>
      </c>
      <c r="AH151" s="1">
        <f t="shared" si="141"/>
        <v>0</v>
      </c>
      <c r="AI151" s="1">
        <f t="shared" si="142"/>
        <v>0</v>
      </c>
      <c r="AJ151" s="1">
        <f t="shared" si="143"/>
        <v>0</v>
      </c>
      <c r="AK151" s="1">
        <f t="shared" si="144"/>
        <v>0</v>
      </c>
      <c r="AL151" s="1">
        <f t="shared" si="145"/>
        <v>0</v>
      </c>
      <c r="AM151" s="1">
        <f t="shared" si="146"/>
        <v>0</v>
      </c>
      <c r="AN151" s="1">
        <f t="shared" si="147"/>
        <v>0</v>
      </c>
      <c r="AO151" s="1">
        <f t="shared" si="148"/>
        <v>0</v>
      </c>
      <c r="AP151" s="1">
        <f t="shared" si="149"/>
        <v>0</v>
      </c>
      <c r="AQ151" s="1">
        <f t="shared" si="150"/>
        <v>0</v>
      </c>
      <c r="AR151" s="1">
        <f t="shared" si="151"/>
        <v>0</v>
      </c>
      <c r="AS151" s="1">
        <f t="shared" si="152"/>
        <v>0</v>
      </c>
      <c r="AT151" s="1">
        <f t="shared" si="153"/>
        <v>0</v>
      </c>
      <c r="AU151" s="1">
        <f t="shared" si="154"/>
        <v>0</v>
      </c>
    </row>
    <row r="152" spans="1:51" ht="30" customHeight="1">
      <c r="A152" s="3" t="s">
        <v>238</v>
      </c>
      <c r="B152" s="3" t="s">
        <v>242</v>
      </c>
      <c r="C152" s="5" t="s">
        <v>240</v>
      </c>
      <c r="D152" s="22">
        <v>1</v>
      </c>
      <c r="E152" s="25"/>
      <c r="F152" s="7"/>
      <c r="G152" s="7"/>
      <c r="H152" s="7"/>
      <c r="I152" s="7"/>
      <c r="J152" s="7"/>
      <c r="K152" s="7"/>
      <c r="L152" s="7"/>
      <c r="M152" s="12"/>
      <c r="O152" s="1" t="str">
        <f>""</f>
        <v/>
      </c>
      <c r="P152" s="8" t="s">
        <v>35</v>
      </c>
      <c r="Q152" s="1">
        <v>1</v>
      </c>
      <c r="R152" s="1">
        <f t="shared" si="125"/>
        <v>0</v>
      </c>
      <c r="S152" s="1">
        <f t="shared" si="126"/>
        <v>0</v>
      </c>
      <c r="T152" s="1">
        <f t="shared" si="127"/>
        <v>0</v>
      </c>
      <c r="U152" s="1">
        <f t="shared" si="128"/>
        <v>0</v>
      </c>
      <c r="V152" s="1">
        <f t="shared" si="129"/>
        <v>0</v>
      </c>
      <c r="W152" s="1">
        <f t="shared" si="130"/>
        <v>0</v>
      </c>
      <c r="X152" s="1">
        <f t="shared" si="131"/>
        <v>0</v>
      </c>
      <c r="Y152" s="1">
        <f t="shared" si="132"/>
        <v>0</v>
      </c>
      <c r="Z152" s="1">
        <f t="shared" si="133"/>
        <v>0</v>
      </c>
      <c r="AA152" s="1">
        <f t="shared" si="134"/>
        <v>0</v>
      </c>
      <c r="AB152" s="1">
        <f t="shared" si="135"/>
        <v>0</v>
      </c>
      <c r="AC152" s="1">
        <f t="shared" si="136"/>
        <v>0</v>
      </c>
      <c r="AD152" s="1">
        <f t="shared" si="137"/>
        <v>0</v>
      </c>
      <c r="AE152" s="1">
        <f t="shared" si="138"/>
        <v>0</v>
      </c>
      <c r="AF152" s="1">
        <f t="shared" si="139"/>
        <v>0</v>
      </c>
      <c r="AG152" s="1">
        <f t="shared" si="140"/>
        <v>0</v>
      </c>
      <c r="AH152" s="1">
        <f t="shared" si="141"/>
        <v>0</v>
      </c>
      <c r="AI152" s="1">
        <f t="shared" si="142"/>
        <v>0</v>
      </c>
      <c r="AJ152" s="1">
        <f t="shared" si="143"/>
        <v>0</v>
      </c>
      <c r="AK152" s="1">
        <f t="shared" si="144"/>
        <v>0</v>
      </c>
      <c r="AL152" s="1">
        <f t="shared" si="145"/>
        <v>0</v>
      </c>
      <c r="AM152" s="1">
        <f t="shared" si="146"/>
        <v>0</v>
      </c>
      <c r="AN152" s="1">
        <f t="shared" si="147"/>
        <v>0</v>
      </c>
      <c r="AO152" s="1">
        <f t="shared" si="148"/>
        <v>0</v>
      </c>
      <c r="AP152" s="1">
        <f t="shared" si="149"/>
        <v>0</v>
      </c>
      <c r="AQ152" s="1">
        <f t="shared" si="150"/>
        <v>0</v>
      </c>
      <c r="AR152" s="1">
        <f t="shared" si="151"/>
        <v>0</v>
      </c>
      <c r="AS152" s="1">
        <f t="shared" si="152"/>
        <v>0</v>
      </c>
      <c r="AT152" s="1">
        <f t="shared" si="153"/>
        <v>0</v>
      </c>
      <c r="AU152" s="1">
        <f t="shared" si="154"/>
        <v>0</v>
      </c>
    </row>
    <row r="153" spans="1:51" ht="30" customHeight="1">
      <c r="A153" s="3" t="s">
        <v>243</v>
      </c>
      <c r="B153" s="3"/>
      <c r="C153" s="5" t="s">
        <v>244</v>
      </c>
      <c r="D153" s="22">
        <v>5</v>
      </c>
      <c r="E153" s="22"/>
      <c r="F153" s="7"/>
      <c r="G153" s="7"/>
      <c r="H153" s="7"/>
      <c r="I153" s="7"/>
      <c r="J153" s="7"/>
      <c r="K153" s="7"/>
      <c r="L153" s="7"/>
      <c r="M153" s="12"/>
      <c r="O153" s="1" t="str">
        <f>""</f>
        <v/>
      </c>
      <c r="P153" s="8" t="s">
        <v>35</v>
      </c>
      <c r="Q153" s="1">
        <v>1</v>
      </c>
      <c r="R153" s="1">
        <f t="shared" si="125"/>
        <v>0</v>
      </c>
      <c r="S153" s="1">
        <f t="shared" si="126"/>
        <v>0</v>
      </c>
      <c r="T153" s="1">
        <f t="shared" si="127"/>
        <v>0</v>
      </c>
      <c r="U153" s="1">
        <f t="shared" si="128"/>
        <v>0</v>
      </c>
      <c r="V153" s="1">
        <f t="shared" si="129"/>
        <v>0</v>
      </c>
      <c r="W153" s="1">
        <f t="shared" si="130"/>
        <v>0</v>
      </c>
      <c r="X153" s="1">
        <f t="shared" si="131"/>
        <v>0</v>
      </c>
      <c r="Y153" s="1">
        <f t="shared" si="132"/>
        <v>0</v>
      </c>
      <c r="Z153" s="1">
        <f t="shared" si="133"/>
        <v>0</v>
      </c>
      <c r="AA153" s="1">
        <f t="shared" si="134"/>
        <v>0</v>
      </c>
      <c r="AB153" s="1">
        <f t="shared" si="135"/>
        <v>0</v>
      </c>
      <c r="AC153" s="1">
        <f t="shared" si="136"/>
        <v>0</v>
      </c>
      <c r="AD153" s="1">
        <f t="shared" si="137"/>
        <v>0</v>
      </c>
      <c r="AE153" s="1">
        <f t="shared" si="138"/>
        <v>0</v>
      </c>
      <c r="AF153" s="1">
        <f t="shared" si="139"/>
        <v>0</v>
      </c>
      <c r="AG153" s="1">
        <f t="shared" si="140"/>
        <v>0</v>
      </c>
      <c r="AH153" s="1">
        <f t="shared" si="141"/>
        <v>0</v>
      </c>
      <c r="AI153" s="1">
        <f t="shared" si="142"/>
        <v>0</v>
      </c>
      <c r="AJ153" s="1">
        <f t="shared" si="143"/>
        <v>0</v>
      </c>
      <c r="AK153" s="1">
        <f t="shared" si="144"/>
        <v>0</v>
      </c>
      <c r="AL153" s="1">
        <f t="shared" si="145"/>
        <v>0</v>
      </c>
      <c r="AM153" s="1">
        <f t="shared" si="146"/>
        <v>0</v>
      </c>
      <c r="AN153" s="1">
        <f t="shared" si="147"/>
        <v>0</v>
      </c>
      <c r="AO153" s="1">
        <f t="shared" si="148"/>
        <v>0</v>
      </c>
      <c r="AP153" s="1">
        <f t="shared" si="149"/>
        <v>0</v>
      </c>
      <c r="AQ153" s="1">
        <f t="shared" si="150"/>
        <v>0</v>
      </c>
      <c r="AR153" s="1">
        <f t="shared" si="151"/>
        <v>0</v>
      </c>
      <c r="AS153" s="1">
        <f t="shared" si="152"/>
        <v>0</v>
      </c>
      <c r="AT153" s="1">
        <f t="shared" si="153"/>
        <v>0</v>
      </c>
      <c r="AU153" s="1">
        <f t="shared" si="154"/>
        <v>0</v>
      </c>
    </row>
    <row r="154" spans="1:51" ht="30" customHeight="1">
      <c r="A154" s="3" t="s">
        <v>238</v>
      </c>
      <c r="B154" s="26" t="s">
        <v>245</v>
      </c>
      <c r="C154" s="27" t="s">
        <v>72</v>
      </c>
      <c r="D154" s="28">
        <v>2</v>
      </c>
      <c r="E154" s="29"/>
      <c r="F154" s="7"/>
      <c r="G154" s="7"/>
      <c r="H154" s="7"/>
      <c r="I154" s="7"/>
      <c r="J154" s="7"/>
      <c r="K154" s="7"/>
      <c r="L154" s="7"/>
      <c r="M154" s="12"/>
      <c r="O154" s="1" t="str">
        <f>""</f>
        <v/>
      </c>
      <c r="P154" s="8" t="s">
        <v>35</v>
      </c>
      <c r="Q154" s="1">
        <v>1</v>
      </c>
      <c r="R154" s="1">
        <f t="shared" si="125"/>
        <v>0</v>
      </c>
      <c r="S154" s="1">
        <f t="shared" si="126"/>
        <v>0</v>
      </c>
      <c r="T154" s="1">
        <f t="shared" si="127"/>
        <v>0</v>
      </c>
      <c r="U154" s="1">
        <f t="shared" si="128"/>
        <v>0</v>
      </c>
      <c r="V154" s="1">
        <f t="shared" si="129"/>
        <v>0</v>
      </c>
      <c r="W154" s="1">
        <f t="shared" si="130"/>
        <v>0</v>
      </c>
      <c r="X154" s="1">
        <f t="shared" si="131"/>
        <v>0</v>
      </c>
      <c r="Y154" s="1">
        <f t="shared" si="132"/>
        <v>0</v>
      </c>
      <c r="Z154" s="1">
        <f t="shared" si="133"/>
        <v>0</v>
      </c>
      <c r="AA154" s="1">
        <f t="shared" si="134"/>
        <v>0</v>
      </c>
      <c r="AB154" s="1">
        <f t="shared" si="135"/>
        <v>0</v>
      </c>
      <c r="AC154" s="1">
        <f t="shared" si="136"/>
        <v>0</v>
      </c>
      <c r="AD154" s="1">
        <f t="shared" si="137"/>
        <v>0</v>
      </c>
      <c r="AE154" s="1">
        <f t="shared" si="138"/>
        <v>0</v>
      </c>
      <c r="AF154" s="1">
        <f t="shared" si="139"/>
        <v>0</v>
      </c>
      <c r="AG154" s="1">
        <f t="shared" si="140"/>
        <v>0</v>
      </c>
      <c r="AH154" s="1">
        <f t="shared" si="141"/>
        <v>0</v>
      </c>
      <c r="AI154" s="1">
        <f t="shared" si="142"/>
        <v>0</v>
      </c>
      <c r="AJ154" s="1">
        <f t="shared" si="143"/>
        <v>0</v>
      </c>
      <c r="AK154" s="1">
        <f t="shared" si="144"/>
        <v>0</v>
      </c>
      <c r="AL154" s="1">
        <f t="shared" si="145"/>
        <v>0</v>
      </c>
      <c r="AM154" s="1">
        <f t="shared" si="146"/>
        <v>0</v>
      </c>
      <c r="AN154" s="1">
        <f t="shared" si="147"/>
        <v>0</v>
      </c>
      <c r="AO154" s="1">
        <f t="shared" si="148"/>
        <v>0</v>
      </c>
      <c r="AP154" s="1">
        <f t="shared" si="149"/>
        <v>0</v>
      </c>
      <c r="AQ154" s="1">
        <f t="shared" si="150"/>
        <v>0</v>
      </c>
      <c r="AR154" s="1">
        <f t="shared" si="151"/>
        <v>0</v>
      </c>
      <c r="AS154" s="1">
        <f t="shared" si="152"/>
        <v>0</v>
      </c>
      <c r="AT154" s="1">
        <f t="shared" si="153"/>
        <v>0</v>
      </c>
      <c r="AU154" s="1">
        <f t="shared" si="154"/>
        <v>0</v>
      </c>
    </row>
    <row r="155" spans="1:51" ht="30" customHeight="1">
      <c r="A155" s="3" t="s">
        <v>238</v>
      </c>
      <c r="B155" s="26" t="s">
        <v>246</v>
      </c>
      <c r="C155" s="27" t="s">
        <v>72</v>
      </c>
      <c r="D155" s="28">
        <v>3</v>
      </c>
      <c r="E155" s="29"/>
      <c r="F155" s="7"/>
      <c r="G155" s="7"/>
      <c r="H155" s="7"/>
      <c r="I155" s="7"/>
      <c r="J155" s="7"/>
      <c r="K155" s="7"/>
      <c r="L155" s="7"/>
      <c r="M155" s="12"/>
      <c r="O155" s="1" t="str">
        <f>""</f>
        <v/>
      </c>
      <c r="P155" s="8" t="s">
        <v>35</v>
      </c>
      <c r="Q155" s="1">
        <v>1</v>
      </c>
      <c r="R155" s="1">
        <f t="shared" si="125"/>
        <v>0</v>
      </c>
      <c r="S155" s="1">
        <f t="shared" si="126"/>
        <v>0</v>
      </c>
      <c r="T155" s="1">
        <f t="shared" si="127"/>
        <v>0</v>
      </c>
      <c r="U155" s="1">
        <f t="shared" si="128"/>
        <v>0</v>
      </c>
      <c r="V155" s="1">
        <f t="shared" si="129"/>
        <v>0</v>
      </c>
      <c r="W155" s="1">
        <f t="shared" si="130"/>
        <v>0</v>
      </c>
      <c r="X155" s="1">
        <f t="shared" si="131"/>
        <v>0</v>
      </c>
      <c r="Y155" s="1">
        <f t="shared" si="132"/>
        <v>0</v>
      </c>
      <c r="Z155" s="1">
        <f t="shared" si="133"/>
        <v>0</v>
      </c>
      <c r="AA155" s="1">
        <f t="shared" si="134"/>
        <v>0</v>
      </c>
      <c r="AB155" s="1">
        <f t="shared" si="135"/>
        <v>0</v>
      </c>
      <c r="AC155" s="1">
        <f t="shared" si="136"/>
        <v>0</v>
      </c>
      <c r="AD155" s="1">
        <f t="shared" si="137"/>
        <v>0</v>
      </c>
      <c r="AE155" s="1">
        <f t="shared" si="138"/>
        <v>0</v>
      </c>
      <c r="AF155" s="1">
        <f t="shared" si="139"/>
        <v>0</v>
      </c>
      <c r="AG155" s="1">
        <f t="shared" si="140"/>
        <v>0</v>
      </c>
      <c r="AH155" s="1">
        <f t="shared" si="141"/>
        <v>0</v>
      </c>
      <c r="AI155" s="1">
        <f t="shared" si="142"/>
        <v>0</v>
      </c>
      <c r="AJ155" s="1">
        <f t="shared" si="143"/>
        <v>0</v>
      </c>
      <c r="AK155" s="1">
        <f t="shared" si="144"/>
        <v>0</v>
      </c>
      <c r="AL155" s="1">
        <f t="shared" si="145"/>
        <v>0</v>
      </c>
      <c r="AM155" s="1">
        <f t="shared" si="146"/>
        <v>0</v>
      </c>
      <c r="AN155" s="1">
        <f t="shared" si="147"/>
        <v>0</v>
      </c>
      <c r="AO155" s="1">
        <f t="shared" si="148"/>
        <v>0</v>
      </c>
      <c r="AP155" s="1">
        <f t="shared" si="149"/>
        <v>0</v>
      </c>
      <c r="AQ155" s="1">
        <f t="shared" si="150"/>
        <v>0</v>
      </c>
      <c r="AR155" s="1">
        <f t="shared" si="151"/>
        <v>0</v>
      </c>
      <c r="AS155" s="1">
        <f t="shared" si="152"/>
        <v>0</v>
      </c>
      <c r="AT155" s="1">
        <f t="shared" si="153"/>
        <v>0</v>
      </c>
      <c r="AU155" s="1">
        <f t="shared" si="154"/>
        <v>0</v>
      </c>
    </row>
    <row r="156" spans="1:51" ht="30" customHeight="1">
      <c r="A156" s="3" t="s">
        <v>238</v>
      </c>
      <c r="B156" s="26" t="s">
        <v>247</v>
      </c>
      <c r="C156" s="30" t="s">
        <v>248</v>
      </c>
      <c r="D156" s="31">
        <v>109</v>
      </c>
      <c r="E156" s="29"/>
      <c r="F156" s="7"/>
      <c r="G156" s="7"/>
      <c r="H156" s="7"/>
      <c r="I156" s="7"/>
      <c r="J156" s="7"/>
      <c r="K156" s="7"/>
      <c r="L156" s="7"/>
      <c r="M156" s="12"/>
      <c r="O156" s="1" t="str">
        <f>""</f>
        <v/>
      </c>
      <c r="P156" s="8" t="s">
        <v>35</v>
      </c>
      <c r="Q156" s="1">
        <v>1</v>
      </c>
      <c r="R156" s="1">
        <f t="shared" si="125"/>
        <v>0</v>
      </c>
      <c r="S156" s="1">
        <f t="shared" si="126"/>
        <v>0</v>
      </c>
      <c r="T156" s="1">
        <f t="shared" si="127"/>
        <v>0</v>
      </c>
      <c r="U156" s="1">
        <f t="shared" si="128"/>
        <v>0</v>
      </c>
      <c r="V156" s="1">
        <f t="shared" si="129"/>
        <v>0</v>
      </c>
      <c r="W156" s="1">
        <f t="shared" si="130"/>
        <v>0</v>
      </c>
      <c r="X156" s="1">
        <f t="shared" si="131"/>
        <v>0</v>
      </c>
      <c r="Y156" s="1">
        <f t="shared" si="132"/>
        <v>0</v>
      </c>
      <c r="Z156" s="1">
        <f t="shared" si="133"/>
        <v>0</v>
      </c>
      <c r="AA156" s="1">
        <f t="shared" si="134"/>
        <v>0</v>
      </c>
      <c r="AB156" s="1">
        <f t="shared" si="135"/>
        <v>0</v>
      </c>
      <c r="AC156" s="1">
        <f t="shared" si="136"/>
        <v>0</v>
      </c>
      <c r="AD156" s="1">
        <f t="shared" si="137"/>
        <v>0</v>
      </c>
      <c r="AE156" s="1">
        <f t="shared" si="138"/>
        <v>0</v>
      </c>
      <c r="AF156" s="1">
        <f t="shared" si="139"/>
        <v>0</v>
      </c>
      <c r="AG156" s="1">
        <f t="shared" si="140"/>
        <v>0</v>
      </c>
      <c r="AH156" s="1">
        <f t="shared" si="141"/>
        <v>0</v>
      </c>
      <c r="AI156" s="1">
        <f t="shared" si="142"/>
        <v>0</v>
      </c>
      <c r="AJ156" s="1">
        <f t="shared" si="143"/>
        <v>0</v>
      </c>
      <c r="AK156" s="1">
        <f t="shared" si="144"/>
        <v>0</v>
      </c>
      <c r="AL156" s="1">
        <f t="shared" si="145"/>
        <v>0</v>
      </c>
      <c r="AM156" s="1">
        <f t="shared" si="146"/>
        <v>0</v>
      </c>
      <c r="AN156" s="1">
        <f t="shared" si="147"/>
        <v>0</v>
      </c>
      <c r="AO156" s="1">
        <f t="shared" si="148"/>
        <v>0</v>
      </c>
      <c r="AP156" s="1">
        <f t="shared" si="149"/>
        <v>0</v>
      </c>
      <c r="AQ156" s="1">
        <f t="shared" si="150"/>
        <v>0</v>
      </c>
      <c r="AR156" s="1">
        <f t="shared" si="151"/>
        <v>0</v>
      </c>
      <c r="AS156" s="1">
        <f t="shared" si="152"/>
        <v>0</v>
      </c>
      <c r="AT156" s="1">
        <f t="shared" si="153"/>
        <v>0</v>
      </c>
      <c r="AU156" s="1">
        <f t="shared" si="154"/>
        <v>0</v>
      </c>
    </row>
    <row r="157" spans="1:51" ht="30" customHeight="1">
      <c r="A157" s="3" t="s">
        <v>238</v>
      </c>
      <c r="B157" s="26" t="s">
        <v>249</v>
      </c>
      <c r="C157" s="30" t="s">
        <v>248</v>
      </c>
      <c r="D157" s="31">
        <v>6</v>
      </c>
      <c r="E157" s="29"/>
      <c r="F157" s="7"/>
      <c r="G157" s="7"/>
      <c r="H157" s="7"/>
      <c r="I157" s="7"/>
      <c r="J157" s="7"/>
      <c r="K157" s="7"/>
      <c r="L157" s="7"/>
      <c r="M157" s="12"/>
      <c r="O157" s="1" t="str">
        <f>""</f>
        <v/>
      </c>
      <c r="P157" s="8" t="s">
        <v>35</v>
      </c>
      <c r="Q157" s="1">
        <v>1</v>
      </c>
      <c r="R157" s="1">
        <f t="shared" si="125"/>
        <v>0</v>
      </c>
      <c r="S157" s="1">
        <f t="shared" si="126"/>
        <v>0</v>
      </c>
      <c r="T157" s="1">
        <f t="shared" si="127"/>
        <v>0</v>
      </c>
      <c r="U157" s="1">
        <f t="shared" si="128"/>
        <v>0</v>
      </c>
      <c r="V157" s="1">
        <f t="shared" si="129"/>
        <v>0</v>
      </c>
      <c r="W157" s="1">
        <f t="shared" si="130"/>
        <v>0</v>
      </c>
      <c r="X157" s="1">
        <f t="shared" si="131"/>
        <v>0</v>
      </c>
      <c r="Y157" s="1">
        <f t="shared" si="132"/>
        <v>0</v>
      </c>
      <c r="Z157" s="1">
        <f t="shared" si="133"/>
        <v>0</v>
      </c>
      <c r="AA157" s="1">
        <f t="shared" si="134"/>
        <v>0</v>
      </c>
      <c r="AB157" s="1">
        <f t="shared" si="135"/>
        <v>0</v>
      </c>
      <c r="AC157" s="1">
        <f t="shared" si="136"/>
        <v>0</v>
      </c>
      <c r="AD157" s="1">
        <f t="shared" si="137"/>
        <v>0</v>
      </c>
      <c r="AE157" s="1">
        <f t="shared" si="138"/>
        <v>0</v>
      </c>
      <c r="AF157" s="1">
        <f t="shared" si="139"/>
        <v>0</v>
      </c>
      <c r="AG157" s="1">
        <f t="shared" si="140"/>
        <v>0</v>
      </c>
      <c r="AH157" s="1">
        <f t="shared" si="141"/>
        <v>0</v>
      </c>
      <c r="AI157" s="1">
        <f t="shared" si="142"/>
        <v>0</v>
      </c>
      <c r="AJ157" s="1">
        <f t="shared" si="143"/>
        <v>0</v>
      </c>
      <c r="AK157" s="1">
        <f t="shared" si="144"/>
        <v>0</v>
      </c>
      <c r="AL157" s="1">
        <f t="shared" si="145"/>
        <v>0</v>
      </c>
      <c r="AM157" s="1">
        <f t="shared" si="146"/>
        <v>0</v>
      </c>
      <c r="AN157" s="1">
        <f t="shared" si="147"/>
        <v>0</v>
      </c>
      <c r="AO157" s="1">
        <f t="shared" si="148"/>
        <v>0</v>
      </c>
      <c r="AP157" s="1">
        <f t="shared" si="149"/>
        <v>0</v>
      </c>
      <c r="AQ157" s="1">
        <f t="shared" si="150"/>
        <v>0</v>
      </c>
      <c r="AR157" s="1">
        <f t="shared" si="151"/>
        <v>0</v>
      </c>
      <c r="AS157" s="1">
        <f t="shared" si="152"/>
        <v>0</v>
      </c>
      <c r="AT157" s="1">
        <f t="shared" si="153"/>
        <v>0</v>
      </c>
      <c r="AU157" s="1">
        <f t="shared" si="154"/>
        <v>0</v>
      </c>
    </row>
    <row r="158" spans="1:51" ht="30" customHeight="1">
      <c r="A158" s="3" t="s">
        <v>238</v>
      </c>
      <c r="B158" s="26" t="s">
        <v>250</v>
      </c>
      <c r="C158" s="30" t="s">
        <v>248</v>
      </c>
      <c r="D158" s="31">
        <v>90</v>
      </c>
      <c r="E158" s="29"/>
      <c r="F158" s="7"/>
      <c r="G158" s="7"/>
      <c r="H158" s="7"/>
      <c r="I158" s="7"/>
      <c r="J158" s="7"/>
      <c r="K158" s="7"/>
      <c r="L158" s="7"/>
      <c r="M158" s="12"/>
      <c r="O158" s="1" t="str">
        <f>""</f>
        <v/>
      </c>
      <c r="P158" s="8" t="s">
        <v>35</v>
      </c>
      <c r="Q158" s="1">
        <v>1</v>
      </c>
      <c r="R158" s="1">
        <f t="shared" si="125"/>
        <v>0</v>
      </c>
      <c r="S158" s="1">
        <f t="shared" si="126"/>
        <v>0</v>
      </c>
      <c r="T158" s="1">
        <f t="shared" si="127"/>
        <v>0</v>
      </c>
      <c r="U158" s="1">
        <f t="shared" si="128"/>
        <v>0</v>
      </c>
      <c r="V158" s="1">
        <f t="shared" si="129"/>
        <v>0</v>
      </c>
      <c r="W158" s="1">
        <f t="shared" si="130"/>
        <v>0</v>
      </c>
      <c r="X158" s="1">
        <f t="shared" si="131"/>
        <v>0</v>
      </c>
      <c r="Y158" s="1">
        <f t="shared" si="132"/>
        <v>0</v>
      </c>
      <c r="Z158" s="1">
        <f t="shared" si="133"/>
        <v>0</v>
      </c>
      <c r="AA158" s="1">
        <f t="shared" si="134"/>
        <v>0</v>
      </c>
      <c r="AB158" s="1">
        <f t="shared" si="135"/>
        <v>0</v>
      </c>
      <c r="AC158" s="1">
        <f t="shared" si="136"/>
        <v>0</v>
      </c>
      <c r="AD158" s="1">
        <f t="shared" si="137"/>
        <v>0</v>
      </c>
      <c r="AE158" s="1">
        <f t="shared" si="138"/>
        <v>0</v>
      </c>
      <c r="AF158" s="1">
        <f t="shared" si="139"/>
        <v>0</v>
      </c>
      <c r="AG158" s="1">
        <f t="shared" si="140"/>
        <v>0</v>
      </c>
      <c r="AH158" s="1">
        <f t="shared" si="141"/>
        <v>0</v>
      </c>
      <c r="AI158" s="1">
        <f t="shared" si="142"/>
        <v>0</v>
      </c>
      <c r="AJ158" s="1">
        <f t="shared" si="143"/>
        <v>0</v>
      </c>
      <c r="AK158" s="1">
        <f t="shared" si="144"/>
        <v>0</v>
      </c>
      <c r="AL158" s="1">
        <f t="shared" si="145"/>
        <v>0</v>
      </c>
      <c r="AM158" s="1">
        <f t="shared" si="146"/>
        <v>0</v>
      </c>
      <c r="AN158" s="1">
        <f t="shared" si="147"/>
        <v>0</v>
      </c>
      <c r="AO158" s="1">
        <f t="shared" si="148"/>
        <v>0</v>
      </c>
      <c r="AP158" s="1">
        <f t="shared" si="149"/>
        <v>0</v>
      </c>
      <c r="AQ158" s="1">
        <f t="shared" si="150"/>
        <v>0</v>
      </c>
      <c r="AR158" s="1">
        <f t="shared" si="151"/>
        <v>0</v>
      </c>
      <c r="AS158" s="1">
        <f t="shared" si="152"/>
        <v>0</v>
      </c>
      <c r="AT158" s="1">
        <f t="shared" si="153"/>
        <v>0</v>
      </c>
      <c r="AU158" s="1">
        <f t="shared" si="154"/>
        <v>0</v>
      </c>
    </row>
    <row r="159" spans="1:51" ht="30" customHeight="1">
      <c r="A159" s="3" t="s">
        <v>238</v>
      </c>
      <c r="B159" s="26" t="s">
        <v>251</v>
      </c>
      <c r="C159" s="30" t="s">
        <v>244</v>
      </c>
      <c r="D159" s="31">
        <v>5</v>
      </c>
      <c r="E159" s="29"/>
      <c r="F159" s="7"/>
      <c r="G159" s="7"/>
      <c r="H159" s="7"/>
      <c r="I159" s="7"/>
      <c r="J159" s="7"/>
      <c r="K159" s="7"/>
      <c r="L159" s="7"/>
      <c r="M159" s="7"/>
    </row>
    <row r="160" spans="1:51" ht="30" customHeight="1">
      <c r="A160" s="3" t="s">
        <v>238</v>
      </c>
      <c r="B160" s="26" t="s">
        <v>252</v>
      </c>
      <c r="C160" s="30" t="s">
        <v>244</v>
      </c>
      <c r="D160" s="31">
        <v>8</v>
      </c>
      <c r="E160" s="29"/>
      <c r="F160" s="7"/>
      <c r="G160" s="7"/>
      <c r="H160" s="7"/>
      <c r="I160" s="7"/>
      <c r="J160" s="7"/>
      <c r="K160" s="7"/>
      <c r="L160" s="7"/>
      <c r="M160" s="7"/>
    </row>
    <row r="161" spans="1:51" ht="30" customHeight="1">
      <c r="A161" s="3" t="s">
        <v>238</v>
      </c>
      <c r="B161" s="26" t="s">
        <v>253</v>
      </c>
      <c r="C161" s="30" t="s">
        <v>244</v>
      </c>
      <c r="D161" s="31">
        <v>2</v>
      </c>
      <c r="E161" s="29"/>
      <c r="F161" s="7"/>
      <c r="G161" s="7"/>
      <c r="H161" s="7"/>
      <c r="I161" s="7"/>
      <c r="J161" s="7"/>
      <c r="K161" s="7"/>
      <c r="L161" s="7"/>
      <c r="M161" s="7"/>
    </row>
    <row r="162" spans="1:51" ht="30" customHeight="1">
      <c r="A162" s="3" t="s">
        <v>238</v>
      </c>
      <c r="B162" s="26" t="s">
        <v>254</v>
      </c>
      <c r="C162" s="30" t="s">
        <v>244</v>
      </c>
      <c r="D162" s="31">
        <v>8</v>
      </c>
      <c r="E162" s="29"/>
      <c r="F162" s="7"/>
      <c r="G162" s="7"/>
      <c r="H162" s="7"/>
      <c r="I162" s="7"/>
      <c r="J162" s="7"/>
      <c r="K162" s="7"/>
      <c r="L162" s="7"/>
      <c r="M162" s="7"/>
    </row>
    <row r="163" spans="1:51" ht="30" customHeight="1">
      <c r="A163" s="4" t="s">
        <v>255</v>
      </c>
      <c r="B163" s="3" t="s">
        <v>256</v>
      </c>
      <c r="C163" s="6" t="s">
        <v>257</v>
      </c>
      <c r="D163" s="22">
        <v>1</v>
      </c>
      <c r="E163" s="22"/>
      <c r="F163" s="7"/>
      <c r="G163" s="7"/>
      <c r="H163" s="7"/>
      <c r="I163" s="7"/>
      <c r="J163" s="7"/>
      <c r="K163" s="7"/>
      <c r="L163" s="7"/>
      <c r="M163" s="7"/>
    </row>
    <row r="164" spans="1:51" ht="30" customHeight="1">
      <c r="A164" s="4"/>
      <c r="B164" s="4"/>
      <c r="C164" s="6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1:51" ht="30" customHeight="1">
      <c r="A165" s="4"/>
      <c r="B165" s="4"/>
      <c r="C165" s="6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51" ht="30" customHeight="1">
      <c r="A166" s="13" t="s">
        <v>84</v>
      </c>
      <c r="B166" s="14"/>
      <c r="C166" s="15"/>
      <c r="D166" s="16"/>
      <c r="E166" s="7"/>
      <c r="F166" s="16"/>
      <c r="G166" s="7"/>
      <c r="H166" s="16"/>
      <c r="I166" s="7"/>
      <c r="J166" s="16"/>
      <c r="K166" s="7"/>
      <c r="L166" s="16"/>
      <c r="M166" s="16"/>
      <c r="R166" s="1">
        <f t="shared" ref="R166:AY166" si="155">ROUNDDOWN(SUM(R150:R158), 0)</f>
        <v>0</v>
      </c>
      <c r="S166" s="1">
        <f t="shared" si="155"/>
        <v>0</v>
      </c>
      <c r="T166" s="1">
        <f t="shared" si="155"/>
        <v>0</v>
      </c>
      <c r="U166" s="1">
        <f t="shared" si="155"/>
        <v>0</v>
      </c>
      <c r="V166" s="1">
        <f t="shared" si="155"/>
        <v>0</v>
      </c>
      <c r="W166" s="1">
        <f t="shared" si="155"/>
        <v>0</v>
      </c>
      <c r="X166" s="1">
        <f t="shared" si="155"/>
        <v>0</v>
      </c>
      <c r="Y166" s="1">
        <f t="shared" si="155"/>
        <v>0</v>
      </c>
      <c r="Z166" s="1">
        <f t="shared" si="155"/>
        <v>0</v>
      </c>
      <c r="AA166" s="1">
        <f t="shared" si="155"/>
        <v>0</v>
      </c>
      <c r="AB166" s="1">
        <f t="shared" si="155"/>
        <v>0</v>
      </c>
      <c r="AC166" s="1">
        <f t="shared" si="155"/>
        <v>0</v>
      </c>
      <c r="AD166" s="1">
        <f t="shared" si="155"/>
        <v>0</v>
      </c>
      <c r="AE166" s="1">
        <f t="shared" si="155"/>
        <v>0</v>
      </c>
      <c r="AF166" s="1">
        <f t="shared" si="155"/>
        <v>0</v>
      </c>
      <c r="AG166" s="1">
        <f t="shared" si="155"/>
        <v>0</v>
      </c>
      <c r="AH166" s="1">
        <f t="shared" si="155"/>
        <v>0</v>
      </c>
      <c r="AI166" s="1">
        <f t="shared" si="155"/>
        <v>0</v>
      </c>
      <c r="AJ166" s="1">
        <f t="shared" si="155"/>
        <v>0</v>
      </c>
      <c r="AK166" s="1">
        <f t="shared" si="155"/>
        <v>0</v>
      </c>
      <c r="AL166" s="1">
        <f t="shared" si="155"/>
        <v>0</v>
      </c>
      <c r="AM166" s="1">
        <f t="shared" si="155"/>
        <v>0</v>
      </c>
      <c r="AN166" s="1">
        <f t="shared" si="155"/>
        <v>0</v>
      </c>
      <c r="AO166" s="1">
        <f t="shared" si="155"/>
        <v>0</v>
      </c>
      <c r="AP166" s="1">
        <f t="shared" si="155"/>
        <v>0</v>
      </c>
      <c r="AQ166" s="1">
        <f t="shared" si="155"/>
        <v>0</v>
      </c>
      <c r="AR166" s="1">
        <f t="shared" si="155"/>
        <v>0</v>
      </c>
      <c r="AS166" s="1">
        <f t="shared" si="155"/>
        <v>0</v>
      </c>
      <c r="AT166" s="1">
        <f t="shared" si="155"/>
        <v>0</v>
      </c>
      <c r="AU166" s="1">
        <f t="shared" si="155"/>
        <v>0</v>
      </c>
      <c r="AV166" s="1">
        <f t="shared" si="155"/>
        <v>0</v>
      </c>
      <c r="AW166" s="1">
        <f t="shared" si="155"/>
        <v>0</v>
      </c>
      <c r="AX166" s="1">
        <f t="shared" si="155"/>
        <v>0</v>
      </c>
      <c r="AY166" s="1">
        <f t="shared" si="155"/>
        <v>0</v>
      </c>
    </row>
  </sheetData>
  <mergeCells count="16">
    <mergeCell ref="A149:M149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5:M5"/>
    <mergeCell ref="A27:M27"/>
    <mergeCell ref="A49:M49"/>
    <mergeCell ref="A71:M71"/>
  </mergeCells>
  <phoneticPr fontId="2" type="noConversion"/>
  <conditionalFormatting sqref="A5 A6:M166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39370078740157483" right="0.39370078740157483" top="0.39370078740157483" bottom="0.39370078740157483" header="0" footer="0"/>
  <pageSetup paperSize="9" scale="59" fitToHeight="0" orientation="landscape" r:id="rId1"/>
  <rowBreaks count="3" manualBreakCount="3">
    <brk id="26" max="16383" man="1"/>
    <brk id="48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집계표</vt:lpstr>
      <vt:lpstr>내역서</vt:lpstr>
      <vt:lpstr>내역서!Print_Area</vt:lpstr>
      <vt:lpstr>집계표!Print_Area</vt:lpstr>
      <vt:lpstr>내역서!Print_Titles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2026-10-20T10:59:54Z</dcterms:created>
  <dcterms:modified xsi:type="dcterms:W3CDTF">2026-10-20T11:02:04Z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