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백산\2026\1. 2026 시설사업\10. 저지대숲체험 인프라\1. 하늘전망대 야간조명 설치공사\하늘전망대 야간조명 설계\2026년 태백산국립공원 하늘전망대 야간조명 설치공사 - 26.10.27\내역서\"/>
    </mc:Choice>
  </mc:AlternateContent>
  <bookViews>
    <workbookView xWindow="-120" yWindow="-120" windowWidth="38640" windowHeight="21240" tabRatio="785" activeTab="2"/>
  </bookViews>
  <sheets>
    <sheet name="원가계산서" sheetId="11" r:id="rId1"/>
    <sheet name="집계표" sheetId="10" r:id="rId2"/>
    <sheet name="내역서" sheetId="9" r:id="rId3"/>
  </sheets>
  <definedNames>
    <definedName name="_xlnm.Print_Area" localSheetId="2">내역서!$A$1:$M$116</definedName>
    <definedName name="_xlnm.Print_Area" localSheetId="0">원가계산서!$A$1:$F$31</definedName>
    <definedName name="_xlnm.Print_Area" localSheetId="1">집계표!$A$1:$L$52</definedName>
    <definedName name="_xlnm.Print_Titles" localSheetId="2">내역서!$1:$4</definedName>
    <definedName name="_xlnm.Print_Titles" localSheetId="0">원가계산서!$1:$4</definedName>
    <definedName name="_xlnm.Print_Titles" localSheetId="1">집계표!$1:$4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U52" i="10" l="1"/>
  <c r="AV52" i="10"/>
  <c r="AW52" i="10"/>
  <c r="AX52" i="10"/>
  <c r="AU38" i="10"/>
  <c r="AU36" i="10"/>
  <c r="AV36" i="10"/>
  <c r="AW36" i="10"/>
  <c r="AX36" i="10"/>
  <c r="AU25" i="10"/>
  <c r="AU24" i="10"/>
  <c r="AU23" i="10"/>
  <c r="AU22" i="10"/>
  <c r="AV20" i="10"/>
  <c r="AW20" i="10"/>
  <c r="AX20" i="10"/>
  <c r="AU6" i="10"/>
  <c r="AU5" i="10"/>
  <c r="AU20" i="10" s="1"/>
  <c r="AV116" i="9"/>
  <c r="AW116" i="9"/>
  <c r="AX116" i="9"/>
  <c r="AY116" i="9"/>
  <c r="O104" i="9"/>
  <c r="R104" i="9"/>
  <c r="S104" i="9"/>
  <c r="T104" i="9"/>
  <c r="U104" i="9"/>
  <c r="V104" i="9"/>
  <c r="W104" i="9"/>
  <c r="X104" i="9"/>
  <c r="Y104" i="9"/>
  <c r="Z104" i="9"/>
  <c r="AA104" i="9"/>
  <c r="AC104" i="9"/>
  <c r="AD104" i="9"/>
  <c r="AE104" i="9"/>
  <c r="AF104" i="9"/>
  <c r="AG104" i="9"/>
  <c r="AH104" i="9"/>
  <c r="AI104" i="9"/>
  <c r="AJ104" i="9"/>
  <c r="AK104" i="9"/>
  <c r="AL104" i="9"/>
  <c r="AM104" i="9"/>
  <c r="AN104" i="9"/>
  <c r="AO104" i="9"/>
  <c r="AP104" i="9"/>
  <c r="AQ104" i="9"/>
  <c r="AR104" i="9"/>
  <c r="AS104" i="9"/>
  <c r="AT104" i="9"/>
  <c r="AU104" i="9"/>
  <c r="O103" i="9"/>
  <c r="R103" i="9"/>
  <c r="S103" i="9"/>
  <c r="T103" i="9"/>
  <c r="U103" i="9"/>
  <c r="V103" i="9"/>
  <c r="W103" i="9"/>
  <c r="X103" i="9"/>
  <c r="Y103" i="9"/>
  <c r="Z103" i="9"/>
  <c r="AA103" i="9"/>
  <c r="AC103" i="9"/>
  <c r="AD103" i="9"/>
  <c r="AE103" i="9"/>
  <c r="AF103" i="9"/>
  <c r="AG103" i="9"/>
  <c r="AH103" i="9"/>
  <c r="AI103" i="9"/>
  <c r="AJ103" i="9"/>
  <c r="AK103" i="9"/>
  <c r="AL103" i="9"/>
  <c r="AM103" i="9"/>
  <c r="AN103" i="9"/>
  <c r="AO103" i="9"/>
  <c r="AP103" i="9"/>
  <c r="AQ103" i="9"/>
  <c r="AR103" i="9"/>
  <c r="AS103" i="9"/>
  <c r="AT103" i="9"/>
  <c r="AU103" i="9"/>
  <c r="O102" i="9"/>
  <c r="R102" i="9"/>
  <c r="R116" i="9" s="1"/>
  <c r="Q38" i="10" s="1"/>
  <c r="Q52" i="10" s="1"/>
  <c r="Q6" i="10" s="1"/>
  <c r="S102" i="9"/>
  <c r="T102" i="9"/>
  <c r="U102" i="9"/>
  <c r="V102" i="9"/>
  <c r="W102" i="9"/>
  <c r="W116" i="9" s="1"/>
  <c r="V38" i="10" s="1"/>
  <c r="V52" i="10" s="1"/>
  <c r="V6" i="10" s="1"/>
  <c r="X102" i="9"/>
  <c r="X116" i="9" s="1"/>
  <c r="W38" i="10" s="1"/>
  <c r="W52" i="10" s="1"/>
  <c r="W6" i="10" s="1"/>
  <c r="Y102" i="9"/>
  <c r="Y116" i="9" s="1"/>
  <c r="X38" i="10" s="1"/>
  <c r="X52" i="10" s="1"/>
  <c r="X6" i="10" s="1"/>
  <c r="Z102" i="9"/>
  <c r="AA102" i="9"/>
  <c r="AC102" i="9"/>
  <c r="AD102" i="9"/>
  <c r="AE102" i="9"/>
  <c r="AF102" i="9"/>
  <c r="AG102" i="9"/>
  <c r="AH102" i="9"/>
  <c r="AI102" i="9"/>
  <c r="AJ102" i="9"/>
  <c r="AJ116" i="9" s="1"/>
  <c r="AI38" i="10" s="1"/>
  <c r="AI52" i="10" s="1"/>
  <c r="AI6" i="10" s="1"/>
  <c r="AK102" i="9"/>
  <c r="AK116" i="9" s="1"/>
  <c r="AJ38" i="10" s="1"/>
  <c r="AJ52" i="10" s="1"/>
  <c r="AJ6" i="10" s="1"/>
  <c r="AL102" i="9"/>
  <c r="AL116" i="9" s="1"/>
  <c r="AK38" i="10" s="1"/>
  <c r="AK52" i="10" s="1"/>
  <c r="AK6" i="10" s="1"/>
  <c r="AM102" i="9"/>
  <c r="AN102" i="9"/>
  <c r="AN116" i="9" s="1"/>
  <c r="AM38" i="10" s="1"/>
  <c r="AM52" i="10" s="1"/>
  <c r="AM6" i="10" s="1"/>
  <c r="AO102" i="9"/>
  <c r="AP102" i="9"/>
  <c r="AQ102" i="9"/>
  <c r="AR102" i="9"/>
  <c r="AS102" i="9"/>
  <c r="AT102" i="9"/>
  <c r="AU102" i="9"/>
  <c r="AV100" i="9"/>
  <c r="AW100" i="9"/>
  <c r="AX100" i="9"/>
  <c r="AY100" i="9"/>
  <c r="O87" i="9"/>
  <c r="S87" i="9"/>
  <c r="T87" i="9"/>
  <c r="U87" i="9"/>
  <c r="V87" i="9"/>
  <c r="W87" i="9"/>
  <c r="X87" i="9"/>
  <c r="Y87" i="9"/>
  <c r="Z87" i="9"/>
  <c r="AA87" i="9"/>
  <c r="AB87" i="9"/>
  <c r="AC87" i="9"/>
  <c r="AD87" i="9"/>
  <c r="AE87" i="9"/>
  <c r="AF87" i="9"/>
  <c r="AG87" i="9"/>
  <c r="AH87" i="9"/>
  <c r="AI87" i="9"/>
  <c r="AJ87" i="9"/>
  <c r="AK87" i="9"/>
  <c r="AL87" i="9"/>
  <c r="AM87" i="9"/>
  <c r="AN87" i="9"/>
  <c r="AO87" i="9"/>
  <c r="AP87" i="9"/>
  <c r="AQ87" i="9"/>
  <c r="AR87" i="9"/>
  <c r="AS87" i="9"/>
  <c r="AT87" i="9"/>
  <c r="AU87" i="9"/>
  <c r="R86" i="9"/>
  <c r="O86" i="9"/>
  <c r="S86" i="9"/>
  <c r="T86" i="9"/>
  <c r="U86" i="9"/>
  <c r="V86" i="9"/>
  <c r="W86" i="9"/>
  <c r="X86" i="9"/>
  <c r="Y86" i="9"/>
  <c r="Z86" i="9"/>
  <c r="AA86" i="9"/>
  <c r="AB86" i="9"/>
  <c r="AC86" i="9"/>
  <c r="AD86" i="9"/>
  <c r="AE86" i="9"/>
  <c r="AF86" i="9"/>
  <c r="AG86" i="9"/>
  <c r="AH86" i="9"/>
  <c r="AI86" i="9"/>
  <c r="AJ86" i="9"/>
  <c r="AK86" i="9"/>
  <c r="AL86" i="9"/>
  <c r="AM86" i="9"/>
  <c r="AN86" i="9"/>
  <c r="AO86" i="9"/>
  <c r="AP86" i="9"/>
  <c r="AQ86" i="9"/>
  <c r="AR86" i="9"/>
  <c r="AS86" i="9"/>
  <c r="AT86" i="9"/>
  <c r="AU86" i="9"/>
  <c r="R85" i="9"/>
  <c r="O85" i="9"/>
  <c r="S85" i="9"/>
  <c r="T85" i="9"/>
  <c r="U85" i="9"/>
  <c r="V85" i="9"/>
  <c r="W85" i="9"/>
  <c r="X85" i="9"/>
  <c r="Y85" i="9"/>
  <c r="Z85" i="9"/>
  <c r="AA85" i="9"/>
  <c r="AB85" i="9"/>
  <c r="AC85" i="9"/>
  <c r="AD85" i="9"/>
  <c r="AE85" i="9"/>
  <c r="AF85" i="9"/>
  <c r="AG85" i="9"/>
  <c r="AH85" i="9"/>
  <c r="AI85" i="9"/>
  <c r="AJ85" i="9"/>
  <c r="AK85" i="9"/>
  <c r="AL85" i="9"/>
  <c r="AM85" i="9"/>
  <c r="AN85" i="9"/>
  <c r="AO85" i="9"/>
  <c r="AP85" i="9"/>
  <c r="AQ85" i="9"/>
  <c r="AR85" i="9"/>
  <c r="AS85" i="9"/>
  <c r="AT85" i="9"/>
  <c r="AU85" i="9"/>
  <c r="O84" i="9"/>
  <c r="R84" i="9"/>
  <c r="S84" i="9"/>
  <c r="T84" i="9"/>
  <c r="U84" i="9"/>
  <c r="V84" i="9"/>
  <c r="W84" i="9"/>
  <c r="X84" i="9"/>
  <c r="Y84" i="9"/>
  <c r="Z84" i="9"/>
  <c r="AA84" i="9"/>
  <c r="AB84" i="9"/>
  <c r="AC84" i="9"/>
  <c r="AD84" i="9"/>
  <c r="AE84" i="9"/>
  <c r="AF84" i="9"/>
  <c r="AG84" i="9"/>
  <c r="AH84" i="9"/>
  <c r="AI84" i="9"/>
  <c r="AJ84" i="9"/>
  <c r="AK84" i="9"/>
  <c r="AL84" i="9"/>
  <c r="AM84" i="9"/>
  <c r="AN84" i="9"/>
  <c r="AO84" i="9"/>
  <c r="AP84" i="9"/>
  <c r="AQ84" i="9"/>
  <c r="AR84" i="9"/>
  <c r="AS84" i="9"/>
  <c r="AT84" i="9"/>
  <c r="AU84" i="9"/>
  <c r="O83" i="9"/>
  <c r="S83" i="9"/>
  <c r="T83" i="9"/>
  <c r="U83" i="9"/>
  <c r="V83" i="9"/>
  <c r="W83" i="9"/>
  <c r="X83" i="9"/>
  <c r="Y83" i="9"/>
  <c r="Z83" i="9"/>
  <c r="AA83" i="9"/>
  <c r="AB83" i="9"/>
  <c r="AC83" i="9"/>
  <c r="AD83" i="9"/>
  <c r="AE83" i="9"/>
  <c r="AF83" i="9"/>
  <c r="AG83" i="9"/>
  <c r="AH83" i="9"/>
  <c r="AI83" i="9"/>
  <c r="AJ83" i="9"/>
  <c r="AK83" i="9"/>
  <c r="AL83" i="9"/>
  <c r="AM83" i="9"/>
  <c r="AN83" i="9"/>
  <c r="AO83" i="9"/>
  <c r="AP83" i="9"/>
  <c r="AQ83" i="9"/>
  <c r="AR83" i="9"/>
  <c r="AS83" i="9"/>
  <c r="AT83" i="9"/>
  <c r="AU83" i="9"/>
  <c r="R82" i="9"/>
  <c r="O82" i="9"/>
  <c r="S82" i="9"/>
  <c r="T82" i="9"/>
  <c r="U82" i="9"/>
  <c r="V82" i="9"/>
  <c r="W82" i="9"/>
  <c r="X82" i="9"/>
  <c r="Y82" i="9"/>
  <c r="Z82" i="9"/>
  <c r="AA82" i="9"/>
  <c r="AB82" i="9"/>
  <c r="AC82" i="9"/>
  <c r="AD82" i="9"/>
  <c r="AE82" i="9"/>
  <c r="AF82" i="9"/>
  <c r="AG82" i="9"/>
  <c r="AH82" i="9"/>
  <c r="AI82" i="9"/>
  <c r="AJ82" i="9"/>
  <c r="AK82" i="9"/>
  <c r="AL82" i="9"/>
  <c r="AM82" i="9"/>
  <c r="AN82" i="9"/>
  <c r="AO82" i="9"/>
  <c r="AP82" i="9"/>
  <c r="AQ82" i="9"/>
  <c r="AR82" i="9"/>
  <c r="AS82" i="9"/>
  <c r="AT82" i="9"/>
  <c r="AU82" i="9"/>
  <c r="R81" i="9"/>
  <c r="O81" i="9"/>
  <c r="S81" i="9"/>
  <c r="T81" i="9"/>
  <c r="U81" i="9"/>
  <c r="V81" i="9"/>
  <c r="W81" i="9"/>
  <c r="X81" i="9"/>
  <c r="Y81" i="9"/>
  <c r="Z81" i="9"/>
  <c r="AA81" i="9"/>
  <c r="AB81" i="9"/>
  <c r="AC81" i="9"/>
  <c r="AD81" i="9"/>
  <c r="AE81" i="9"/>
  <c r="AF81" i="9"/>
  <c r="AG81" i="9"/>
  <c r="AH81" i="9"/>
  <c r="AI81" i="9"/>
  <c r="AJ81" i="9"/>
  <c r="AK81" i="9"/>
  <c r="AL81" i="9"/>
  <c r="AM81" i="9"/>
  <c r="AN81" i="9"/>
  <c r="AO81" i="9"/>
  <c r="AP81" i="9"/>
  <c r="AQ81" i="9"/>
  <c r="AR81" i="9"/>
  <c r="AS81" i="9"/>
  <c r="AT81" i="9"/>
  <c r="AU81" i="9"/>
  <c r="R80" i="9"/>
  <c r="O80" i="9"/>
  <c r="S80" i="9"/>
  <c r="T80" i="9"/>
  <c r="U80" i="9"/>
  <c r="V80" i="9"/>
  <c r="W80" i="9"/>
  <c r="X80" i="9"/>
  <c r="Y80" i="9"/>
  <c r="Z80" i="9"/>
  <c r="AA80" i="9"/>
  <c r="AB80" i="9"/>
  <c r="AC80" i="9"/>
  <c r="AD80" i="9"/>
  <c r="AE80" i="9"/>
  <c r="AF80" i="9"/>
  <c r="AG80" i="9"/>
  <c r="AH80" i="9"/>
  <c r="AI80" i="9"/>
  <c r="AJ80" i="9"/>
  <c r="AK80" i="9"/>
  <c r="AL80" i="9"/>
  <c r="AM80" i="9"/>
  <c r="AN80" i="9"/>
  <c r="AO80" i="9"/>
  <c r="AP80" i="9"/>
  <c r="AQ80" i="9"/>
  <c r="AR80" i="9"/>
  <c r="AS80" i="9"/>
  <c r="AT80" i="9"/>
  <c r="AU80" i="9"/>
  <c r="R79" i="9"/>
  <c r="O79" i="9"/>
  <c r="S79" i="9"/>
  <c r="T79" i="9"/>
  <c r="U79" i="9"/>
  <c r="V79" i="9"/>
  <c r="W79" i="9"/>
  <c r="X79" i="9"/>
  <c r="Y79" i="9"/>
  <c r="Z79" i="9"/>
  <c r="AA79" i="9"/>
  <c r="AB79" i="9"/>
  <c r="AC79" i="9"/>
  <c r="AD79" i="9"/>
  <c r="AE79" i="9"/>
  <c r="AF79" i="9"/>
  <c r="AG79" i="9"/>
  <c r="AH79" i="9"/>
  <c r="AI79" i="9"/>
  <c r="AJ79" i="9"/>
  <c r="AK79" i="9"/>
  <c r="AL79" i="9"/>
  <c r="AM79" i="9"/>
  <c r="AN79" i="9"/>
  <c r="AO79" i="9"/>
  <c r="AP79" i="9"/>
  <c r="AQ79" i="9"/>
  <c r="AR79" i="9"/>
  <c r="AS79" i="9"/>
  <c r="AT79" i="9"/>
  <c r="AU79" i="9"/>
  <c r="O78" i="9"/>
  <c r="S78" i="9"/>
  <c r="T78" i="9"/>
  <c r="U78" i="9"/>
  <c r="V78" i="9"/>
  <c r="W78" i="9"/>
  <c r="X78" i="9"/>
  <c r="Y78" i="9"/>
  <c r="Z78" i="9"/>
  <c r="AA78" i="9"/>
  <c r="AB78" i="9"/>
  <c r="AC78" i="9"/>
  <c r="AD78" i="9"/>
  <c r="AE78" i="9"/>
  <c r="AF78" i="9"/>
  <c r="AG78" i="9"/>
  <c r="AH78" i="9"/>
  <c r="AI78" i="9"/>
  <c r="AJ78" i="9"/>
  <c r="AK78" i="9"/>
  <c r="AL78" i="9"/>
  <c r="AM78" i="9"/>
  <c r="AN78" i="9"/>
  <c r="AO78" i="9"/>
  <c r="AP78" i="9"/>
  <c r="AQ78" i="9"/>
  <c r="AR78" i="9"/>
  <c r="AS78" i="9"/>
  <c r="AT78" i="9"/>
  <c r="AU78" i="9"/>
  <c r="O77" i="9"/>
  <c r="S77" i="9"/>
  <c r="T77" i="9"/>
  <c r="U77" i="9"/>
  <c r="V77" i="9"/>
  <c r="W77" i="9"/>
  <c r="X77" i="9"/>
  <c r="Y77" i="9"/>
  <c r="Z77" i="9"/>
  <c r="AA77" i="9"/>
  <c r="AB77" i="9"/>
  <c r="AC77" i="9"/>
  <c r="AD77" i="9"/>
  <c r="AE77" i="9"/>
  <c r="AF77" i="9"/>
  <c r="AG77" i="9"/>
  <c r="AH77" i="9"/>
  <c r="AI77" i="9"/>
  <c r="AJ77" i="9"/>
  <c r="AK77" i="9"/>
  <c r="AL77" i="9"/>
  <c r="AM77" i="9"/>
  <c r="AN77" i="9"/>
  <c r="AO77" i="9"/>
  <c r="AP77" i="9"/>
  <c r="AQ77" i="9"/>
  <c r="AR77" i="9"/>
  <c r="AS77" i="9"/>
  <c r="AT77" i="9"/>
  <c r="AU77" i="9"/>
  <c r="R76" i="9"/>
  <c r="O76" i="9"/>
  <c r="S76" i="9"/>
  <c r="T76" i="9"/>
  <c r="U76" i="9"/>
  <c r="V76" i="9"/>
  <c r="W76" i="9"/>
  <c r="X76" i="9"/>
  <c r="Y76" i="9"/>
  <c r="Z76" i="9"/>
  <c r="AA76" i="9"/>
  <c r="AB76" i="9"/>
  <c r="AC76" i="9"/>
  <c r="AD76" i="9"/>
  <c r="AE76" i="9"/>
  <c r="AF76" i="9"/>
  <c r="AG76" i="9"/>
  <c r="AH76" i="9"/>
  <c r="AI76" i="9"/>
  <c r="AJ76" i="9"/>
  <c r="AK76" i="9"/>
  <c r="AL76" i="9"/>
  <c r="AM76" i="9"/>
  <c r="AN76" i="9"/>
  <c r="AO76" i="9"/>
  <c r="AP76" i="9"/>
  <c r="AQ76" i="9"/>
  <c r="AR76" i="9"/>
  <c r="AS76" i="9"/>
  <c r="AT76" i="9"/>
  <c r="AU76" i="9"/>
  <c r="O75" i="9"/>
  <c r="S75" i="9"/>
  <c r="T75" i="9"/>
  <c r="U75" i="9"/>
  <c r="V75" i="9"/>
  <c r="W75" i="9"/>
  <c r="X75" i="9"/>
  <c r="Y75" i="9"/>
  <c r="Z75" i="9"/>
  <c r="AA75" i="9"/>
  <c r="AB75" i="9"/>
  <c r="AC75" i="9"/>
  <c r="AD75" i="9"/>
  <c r="AE75" i="9"/>
  <c r="AF75" i="9"/>
  <c r="AG75" i="9"/>
  <c r="AH75" i="9"/>
  <c r="AI75" i="9"/>
  <c r="AJ75" i="9"/>
  <c r="AK75" i="9"/>
  <c r="AL75" i="9"/>
  <c r="AM75" i="9"/>
  <c r="AN75" i="9"/>
  <c r="AO75" i="9"/>
  <c r="AP75" i="9"/>
  <c r="AQ75" i="9"/>
  <c r="AR75" i="9"/>
  <c r="AS75" i="9"/>
  <c r="AT75" i="9"/>
  <c r="AU75" i="9"/>
  <c r="O74" i="9"/>
  <c r="S74" i="9"/>
  <c r="T74" i="9"/>
  <c r="U74" i="9"/>
  <c r="V74" i="9"/>
  <c r="W74" i="9"/>
  <c r="X74" i="9"/>
  <c r="Y74" i="9"/>
  <c r="Z74" i="9"/>
  <c r="AA74" i="9"/>
  <c r="AB74" i="9"/>
  <c r="AC74" i="9"/>
  <c r="AD74" i="9"/>
  <c r="AE74" i="9"/>
  <c r="AF74" i="9"/>
  <c r="AG74" i="9"/>
  <c r="AH74" i="9"/>
  <c r="AI74" i="9"/>
  <c r="AJ74" i="9"/>
  <c r="AK74" i="9"/>
  <c r="AL74" i="9"/>
  <c r="AM74" i="9"/>
  <c r="AN74" i="9"/>
  <c r="AO74" i="9"/>
  <c r="AP74" i="9"/>
  <c r="AQ74" i="9"/>
  <c r="AR74" i="9"/>
  <c r="AS74" i="9"/>
  <c r="AT74" i="9"/>
  <c r="AU74" i="9"/>
  <c r="R73" i="9"/>
  <c r="O73" i="9"/>
  <c r="S73" i="9"/>
  <c r="T73" i="9"/>
  <c r="U73" i="9"/>
  <c r="V73" i="9"/>
  <c r="W73" i="9"/>
  <c r="X73" i="9"/>
  <c r="Y73" i="9"/>
  <c r="Z73" i="9"/>
  <c r="AA73" i="9"/>
  <c r="AB73" i="9"/>
  <c r="AC73" i="9"/>
  <c r="AD73" i="9"/>
  <c r="AE73" i="9"/>
  <c r="AF73" i="9"/>
  <c r="AG73" i="9"/>
  <c r="AH73" i="9"/>
  <c r="AI73" i="9"/>
  <c r="AJ73" i="9"/>
  <c r="AK73" i="9"/>
  <c r="AL73" i="9"/>
  <c r="AM73" i="9"/>
  <c r="AN73" i="9"/>
  <c r="AO73" i="9"/>
  <c r="AP73" i="9"/>
  <c r="AQ73" i="9"/>
  <c r="AR73" i="9"/>
  <c r="AS73" i="9"/>
  <c r="AT73" i="9"/>
  <c r="AU73" i="9"/>
  <c r="R72" i="9"/>
  <c r="O72" i="9"/>
  <c r="S72" i="9"/>
  <c r="T72" i="9"/>
  <c r="U72" i="9"/>
  <c r="V72" i="9"/>
  <c r="W72" i="9"/>
  <c r="X72" i="9"/>
  <c r="Y72" i="9"/>
  <c r="Z72" i="9"/>
  <c r="AA72" i="9"/>
  <c r="AB72" i="9"/>
  <c r="AC72" i="9"/>
  <c r="AD72" i="9"/>
  <c r="AE72" i="9"/>
  <c r="AF72" i="9"/>
  <c r="AG72" i="9"/>
  <c r="AH72" i="9"/>
  <c r="AI72" i="9"/>
  <c r="AJ72" i="9"/>
  <c r="AK72" i="9"/>
  <c r="AL72" i="9"/>
  <c r="AM72" i="9"/>
  <c r="AN72" i="9"/>
  <c r="AO72" i="9"/>
  <c r="AP72" i="9"/>
  <c r="AQ72" i="9"/>
  <c r="AR72" i="9"/>
  <c r="AS72" i="9"/>
  <c r="AT72" i="9"/>
  <c r="AU72" i="9"/>
  <c r="R71" i="9"/>
  <c r="O71" i="9"/>
  <c r="S71" i="9"/>
  <c r="T71" i="9"/>
  <c r="U71" i="9"/>
  <c r="V71" i="9"/>
  <c r="W71" i="9"/>
  <c r="X71" i="9"/>
  <c r="Y71" i="9"/>
  <c r="Z71" i="9"/>
  <c r="AA71" i="9"/>
  <c r="AB71" i="9"/>
  <c r="AC71" i="9"/>
  <c r="AD71" i="9"/>
  <c r="AE71" i="9"/>
  <c r="AF71" i="9"/>
  <c r="AG71" i="9"/>
  <c r="AH71" i="9"/>
  <c r="AI71" i="9"/>
  <c r="AJ71" i="9"/>
  <c r="AK71" i="9"/>
  <c r="AL71" i="9"/>
  <c r="AM71" i="9"/>
  <c r="AN71" i="9"/>
  <c r="AO71" i="9"/>
  <c r="AP71" i="9"/>
  <c r="AQ71" i="9"/>
  <c r="AR71" i="9"/>
  <c r="AS71" i="9"/>
  <c r="AT71" i="9"/>
  <c r="AU71" i="9"/>
  <c r="R70" i="9"/>
  <c r="O70" i="9"/>
  <c r="S70" i="9"/>
  <c r="T70" i="9"/>
  <c r="U70" i="9"/>
  <c r="V70" i="9"/>
  <c r="W70" i="9"/>
  <c r="X70" i="9"/>
  <c r="Y70" i="9"/>
  <c r="Z70" i="9"/>
  <c r="AA70" i="9"/>
  <c r="AB70" i="9"/>
  <c r="AC70" i="9"/>
  <c r="AD70" i="9"/>
  <c r="AE70" i="9"/>
  <c r="AF70" i="9"/>
  <c r="AG70" i="9"/>
  <c r="AH70" i="9"/>
  <c r="AI70" i="9"/>
  <c r="AJ70" i="9"/>
  <c r="AK70" i="9"/>
  <c r="AL70" i="9"/>
  <c r="AM70" i="9"/>
  <c r="AN70" i="9"/>
  <c r="AO70" i="9"/>
  <c r="AP70" i="9"/>
  <c r="AQ70" i="9"/>
  <c r="AR70" i="9"/>
  <c r="AS70" i="9"/>
  <c r="AT70" i="9"/>
  <c r="AU70" i="9"/>
  <c r="AV68" i="9"/>
  <c r="AW68" i="9"/>
  <c r="AX68" i="9"/>
  <c r="AY68" i="9"/>
  <c r="O66" i="9"/>
  <c r="R66" i="9"/>
  <c r="S66" i="9"/>
  <c r="T66" i="9"/>
  <c r="U66" i="9"/>
  <c r="V66" i="9"/>
  <c r="W66" i="9"/>
  <c r="X66" i="9"/>
  <c r="Y66" i="9"/>
  <c r="Z66" i="9"/>
  <c r="AA66" i="9"/>
  <c r="AB66" i="9"/>
  <c r="AC66" i="9"/>
  <c r="AD66" i="9"/>
  <c r="AE66" i="9"/>
  <c r="AF66" i="9"/>
  <c r="AG66" i="9"/>
  <c r="AH66" i="9"/>
  <c r="AI66" i="9"/>
  <c r="AJ66" i="9"/>
  <c r="AK66" i="9"/>
  <c r="AL66" i="9"/>
  <c r="AM66" i="9"/>
  <c r="AN66" i="9"/>
  <c r="AO66" i="9"/>
  <c r="AP66" i="9"/>
  <c r="AQ66" i="9"/>
  <c r="AR66" i="9"/>
  <c r="AS66" i="9"/>
  <c r="AT66" i="9"/>
  <c r="AU66" i="9"/>
  <c r="R65" i="9"/>
  <c r="O65" i="9"/>
  <c r="S65" i="9"/>
  <c r="T65" i="9"/>
  <c r="U65" i="9"/>
  <c r="V65" i="9"/>
  <c r="W65" i="9"/>
  <c r="X65" i="9"/>
  <c r="Y65" i="9"/>
  <c r="Z65" i="9"/>
  <c r="AA65" i="9"/>
  <c r="AB65" i="9"/>
  <c r="AC65" i="9"/>
  <c r="AD65" i="9"/>
  <c r="AE65" i="9"/>
  <c r="AF65" i="9"/>
  <c r="AG65" i="9"/>
  <c r="AH65" i="9"/>
  <c r="AI65" i="9"/>
  <c r="AJ65" i="9"/>
  <c r="AK65" i="9"/>
  <c r="AL65" i="9"/>
  <c r="AM65" i="9"/>
  <c r="AN65" i="9"/>
  <c r="AO65" i="9"/>
  <c r="AP65" i="9"/>
  <c r="AQ65" i="9"/>
  <c r="AR65" i="9"/>
  <c r="AS65" i="9"/>
  <c r="AT65" i="9"/>
  <c r="AU65" i="9"/>
  <c r="R64" i="9"/>
  <c r="O64" i="9"/>
  <c r="S64" i="9"/>
  <c r="T64" i="9"/>
  <c r="U64" i="9"/>
  <c r="V64" i="9"/>
  <c r="W64" i="9"/>
  <c r="X64" i="9"/>
  <c r="Y64" i="9"/>
  <c r="Z64" i="9"/>
  <c r="AA64" i="9"/>
  <c r="AB64" i="9"/>
  <c r="AC64" i="9"/>
  <c r="AD64" i="9"/>
  <c r="AE64" i="9"/>
  <c r="AF64" i="9"/>
  <c r="AG64" i="9"/>
  <c r="AH64" i="9"/>
  <c r="AI64" i="9"/>
  <c r="AJ64" i="9"/>
  <c r="AK64" i="9"/>
  <c r="AL64" i="9"/>
  <c r="AM64" i="9"/>
  <c r="AN64" i="9"/>
  <c r="AO64" i="9"/>
  <c r="AP64" i="9"/>
  <c r="AQ64" i="9"/>
  <c r="AR64" i="9"/>
  <c r="AS64" i="9"/>
  <c r="AT64" i="9"/>
  <c r="AU64" i="9"/>
  <c r="R63" i="9"/>
  <c r="O63" i="9"/>
  <c r="S63" i="9"/>
  <c r="T63" i="9"/>
  <c r="U63" i="9"/>
  <c r="V63" i="9"/>
  <c r="W63" i="9"/>
  <c r="X63" i="9"/>
  <c r="Y63" i="9"/>
  <c r="Z63" i="9"/>
  <c r="AA63" i="9"/>
  <c r="AB63" i="9"/>
  <c r="AC63" i="9"/>
  <c r="AD63" i="9"/>
  <c r="AE63" i="9"/>
  <c r="AF63" i="9"/>
  <c r="AG63" i="9"/>
  <c r="AH63" i="9"/>
  <c r="AI63" i="9"/>
  <c r="AJ63" i="9"/>
  <c r="AK63" i="9"/>
  <c r="AL63" i="9"/>
  <c r="AM63" i="9"/>
  <c r="AN63" i="9"/>
  <c r="AO63" i="9"/>
  <c r="AP63" i="9"/>
  <c r="AQ63" i="9"/>
  <c r="AR63" i="9"/>
  <c r="AS63" i="9"/>
  <c r="AT63" i="9"/>
  <c r="AU63" i="9"/>
  <c r="R62" i="9"/>
  <c r="O62" i="9"/>
  <c r="S62" i="9"/>
  <c r="T62" i="9"/>
  <c r="U62" i="9"/>
  <c r="V62" i="9"/>
  <c r="W62" i="9"/>
  <c r="X62" i="9"/>
  <c r="Y62" i="9"/>
  <c r="Z62" i="9"/>
  <c r="AA62" i="9"/>
  <c r="AB62" i="9"/>
  <c r="AC62" i="9"/>
  <c r="AD62" i="9"/>
  <c r="AE62" i="9"/>
  <c r="AF62" i="9"/>
  <c r="AG62" i="9"/>
  <c r="AH62" i="9"/>
  <c r="AI62" i="9"/>
  <c r="AJ62" i="9"/>
  <c r="AK62" i="9"/>
  <c r="AL62" i="9"/>
  <c r="AM62" i="9"/>
  <c r="AN62" i="9"/>
  <c r="AO62" i="9"/>
  <c r="AP62" i="9"/>
  <c r="AQ62" i="9"/>
  <c r="AR62" i="9"/>
  <c r="AS62" i="9"/>
  <c r="AT62" i="9"/>
  <c r="AU62" i="9"/>
  <c r="R61" i="9"/>
  <c r="O61" i="9"/>
  <c r="S61" i="9"/>
  <c r="T61" i="9"/>
  <c r="U61" i="9"/>
  <c r="V61" i="9"/>
  <c r="W61" i="9"/>
  <c r="X61" i="9"/>
  <c r="Y61" i="9"/>
  <c r="Z61" i="9"/>
  <c r="AA61" i="9"/>
  <c r="AB61" i="9"/>
  <c r="AC61" i="9"/>
  <c r="AD61" i="9"/>
  <c r="AE61" i="9"/>
  <c r="AF61" i="9"/>
  <c r="AG61" i="9"/>
  <c r="AH61" i="9"/>
  <c r="AI61" i="9"/>
  <c r="AJ61" i="9"/>
  <c r="AK61" i="9"/>
  <c r="AL61" i="9"/>
  <c r="AM61" i="9"/>
  <c r="AN61" i="9"/>
  <c r="AO61" i="9"/>
  <c r="AP61" i="9"/>
  <c r="AQ61" i="9"/>
  <c r="AR61" i="9"/>
  <c r="AS61" i="9"/>
  <c r="AT61" i="9"/>
  <c r="AU61" i="9"/>
  <c r="O60" i="9"/>
  <c r="S60" i="9"/>
  <c r="T60" i="9"/>
  <c r="U60" i="9"/>
  <c r="V60" i="9"/>
  <c r="W60" i="9"/>
  <c r="X60" i="9"/>
  <c r="Y60" i="9"/>
  <c r="Z60" i="9"/>
  <c r="AA60" i="9"/>
  <c r="AB60" i="9"/>
  <c r="AC60" i="9"/>
  <c r="AD60" i="9"/>
  <c r="AE60" i="9"/>
  <c r="AF60" i="9"/>
  <c r="AG60" i="9"/>
  <c r="AH60" i="9"/>
  <c r="AI60" i="9"/>
  <c r="AJ60" i="9"/>
  <c r="AK60" i="9"/>
  <c r="AL60" i="9"/>
  <c r="AM60" i="9"/>
  <c r="AN60" i="9"/>
  <c r="AO60" i="9"/>
  <c r="AP60" i="9"/>
  <c r="AQ60" i="9"/>
  <c r="AR60" i="9"/>
  <c r="AS60" i="9"/>
  <c r="AT60" i="9"/>
  <c r="AU60" i="9"/>
  <c r="R59" i="9"/>
  <c r="O59" i="9"/>
  <c r="S59" i="9"/>
  <c r="T59" i="9"/>
  <c r="U59" i="9"/>
  <c r="V59" i="9"/>
  <c r="W59" i="9"/>
  <c r="X59" i="9"/>
  <c r="Y59" i="9"/>
  <c r="Z59" i="9"/>
  <c r="AA59" i="9"/>
  <c r="AB59" i="9"/>
  <c r="AC59" i="9"/>
  <c r="AD59" i="9"/>
  <c r="AE59" i="9"/>
  <c r="AF59" i="9"/>
  <c r="AG59" i="9"/>
  <c r="AH59" i="9"/>
  <c r="AI59" i="9"/>
  <c r="AJ59" i="9"/>
  <c r="AK59" i="9"/>
  <c r="AL59" i="9"/>
  <c r="AM59" i="9"/>
  <c r="AN59" i="9"/>
  <c r="AO59" i="9"/>
  <c r="AP59" i="9"/>
  <c r="AQ59" i="9"/>
  <c r="AR59" i="9"/>
  <c r="AS59" i="9"/>
  <c r="AT59" i="9"/>
  <c r="AU59" i="9"/>
  <c r="R58" i="9"/>
  <c r="O58" i="9"/>
  <c r="S58" i="9"/>
  <c r="T58" i="9"/>
  <c r="U58" i="9"/>
  <c r="V58" i="9"/>
  <c r="W58" i="9"/>
  <c r="X58" i="9"/>
  <c r="Y58" i="9"/>
  <c r="Z58" i="9"/>
  <c r="AA58" i="9"/>
  <c r="AB58" i="9"/>
  <c r="AC58" i="9"/>
  <c r="AD58" i="9"/>
  <c r="AE58" i="9"/>
  <c r="AF58" i="9"/>
  <c r="AG58" i="9"/>
  <c r="AH58" i="9"/>
  <c r="AI58" i="9"/>
  <c r="AJ58" i="9"/>
  <c r="AK58" i="9"/>
  <c r="AL58" i="9"/>
  <c r="AM58" i="9"/>
  <c r="AN58" i="9"/>
  <c r="AO58" i="9"/>
  <c r="AP58" i="9"/>
  <c r="AQ58" i="9"/>
  <c r="AR58" i="9"/>
  <c r="AS58" i="9"/>
  <c r="AT58" i="9"/>
  <c r="AU58" i="9"/>
  <c r="O57" i="9"/>
  <c r="S57" i="9"/>
  <c r="T57" i="9"/>
  <c r="U57" i="9"/>
  <c r="V57" i="9"/>
  <c r="W57" i="9"/>
  <c r="X57" i="9"/>
  <c r="Y57" i="9"/>
  <c r="Z57" i="9"/>
  <c r="AA57" i="9"/>
  <c r="AB57" i="9"/>
  <c r="AC57" i="9"/>
  <c r="AD57" i="9"/>
  <c r="AE57" i="9"/>
  <c r="AF57" i="9"/>
  <c r="AG57" i="9"/>
  <c r="AH57" i="9"/>
  <c r="AI57" i="9"/>
  <c r="AJ57" i="9"/>
  <c r="AK57" i="9"/>
  <c r="AL57" i="9"/>
  <c r="AM57" i="9"/>
  <c r="AN57" i="9"/>
  <c r="AO57" i="9"/>
  <c r="AP57" i="9"/>
  <c r="AQ57" i="9"/>
  <c r="AR57" i="9"/>
  <c r="AS57" i="9"/>
  <c r="AT57" i="9"/>
  <c r="AU57" i="9"/>
  <c r="O56" i="9"/>
  <c r="S56" i="9"/>
  <c r="T56" i="9"/>
  <c r="U56" i="9"/>
  <c r="V56" i="9"/>
  <c r="W56" i="9"/>
  <c r="X56" i="9"/>
  <c r="Y56" i="9"/>
  <c r="Z56" i="9"/>
  <c r="AA56" i="9"/>
  <c r="AB56" i="9"/>
  <c r="AC56" i="9"/>
  <c r="AD56" i="9"/>
  <c r="AE56" i="9"/>
  <c r="AF56" i="9"/>
  <c r="AG56" i="9"/>
  <c r="AH56" i="9"/>
  <c r="AI56" i="9"/>
  <c r="AJ56" i="9"/>
  <c r="AK56" i="9"/>
  <c r="AL56" i="9"/>
  <c r="AM56" i="9"/>
  <c r="AN56" i="9"/>
  <c r="AO56" i="9"/>
  <c r="AP56" i="9"/>
  <c r="AQ56" i="9"/>
  <c r="AR56" i="9"/>
  <c r="AS56" i="9"/>
  <c r="AT56" i="9"/>
  <c r="AU56" i="9"/>
  <c r="O55" i="9"/>
  <c r="R55" i="9"/>
  <c r="S55" i="9"/>
  <c r="T55" i="9"/>
  <c r="U55" i="9"/>
  <c r="V55" i="9"/>
  <c r="W55" i="9"/>
  <c r="X55" i="9"/>
  <c r="Y55" i="9"/>
  <c r="Z55" i="9"/>
  <c r="AA55" i="9"/>
  <c r="AB55" i="9"/>
  <c r="AC55" i="9"/>
  <c r="AD55" i="9"/>
  <c r="AE55" i="9"/>
  <c r="AF55" i="9"/>
  <c r="AG55" i="9"/>
  <c r="AH55" i="9"/>
  <c r="AI55" i="9"/>
  <c r="AJ55" i="9"/>
  <c r="AK55" i="9"/>
  <c r="AL55" i="9"/>
  <c r="AM55" i="9"/>
  <c r="AN55" i="9"/>
  <c r="AO55" i="9"/>
  <c r="AP55" i="9"/>
  <c r="AP68" i="9" s="1"/>
  <c r="AO24" i="10" s="1"/>
  <c r="AQ55" i="9"/>
  <c r="AR55" i="9"/>
  <c r="AS55" i="9"/>
  <c r="AT55" i="9"/>
  <c r="AU55" i="9"/>
  <c r="O54" i="9"/>
  <c r="S54" i="9"/>
  <c r="T54" i="9"/>
  <c r="U54" i="9"/>
  <c r="V54" i="9"/>
  <c r="W54" i="9"/>
  <c r="X54" i="9"/>
  <c r="Y54" i="9"/>
  <c r="Z54" i="9"/>
  <c r="AA54" i="9"/>
  <c r="AB54" i="9"/>
  <c r="AC54" i="9"/>
  <c r="AD54" i="9"/>
  <c r="AE54" i="9"/>
  <c r="AF54" i="9"/>
  <c r="AG54" i="9"/>
  <c r="AH54" i="9"/>
  <c r="AI54" i="9"/>
  <c r="AJ54" i="9"/>
  <c r="AK54" i="9"/>
  <c r="AL54" i="9"/>
  <c r="AM54" i="9"/>
  <c r="AN54" i="9"/>
  <c r="AO54" i="9"/>
  <c r="AP54" i="9"/>
  <c r="AQ54" i="9"/>
  <c r="AR54" i="9"/>
  <c r="AS54" i="9"/>
  <c r="AT54" i="9"/>
  <c r="AU54" i="9"/>
  <c r="AV52" i="9"/>
  <c r="AW52" i="9"/>
  <c r="AX52" i="9"/>
  <c r="AY52" i="9"/>
  <c r="R36" i="9"/>
  <c r="O36" i="9"/>
  <c r="S36" i="9"/>
  <c r="T36" i="9"/>
  <c r="U36" i="9"/>
  <c r="V36" i="9"/>
  <c r="W36" i="9"/>
  <c r="X36" i="9"/>
  <c r="Y36" i="9"/>
  <c r="Z36" i="9"/>
  <c r="AA36" i="9"/>
  <c r="AB36" i="9"/>
  <c r="AC36" i="9"/>
  <c r="AD36" i="9"/>
  <c r="AE36" i="9"/>
  <c r="AF36" i="9"/>
  <c r="AG36" i="9"/>
  <c r="AH36" i="9"/>
  <c r="AI36" i="9"/>
  <c r="AJ36" i="9"/>
  <c r="AK36" i="9"/>
  <c r="AL36" i="9"/>
  <c r="AM36" i="9"/>
  <c r="AN36" i="9"/>
  <c r="AO36" i="9"/>
  <c r="AP36" i="9"/>
  <c r="AQ36" i="9"/>
  <c r="AR36" i="9"/>
  <c r="AS36" i="9"/>
  <c r="AT36" i="9"/>
  <c r="AU36" i="9"/>
  <c r="R35" i="9"/>
  <c r="O35" i="9"/>
  <c r="S35" i="9"/>
  <c r="T35" i="9"/>
  <c r="U35" i="9"/>
  <c r="V35" i="9"/>
  <c r="W35" i="9"/>
  <c r="X35" i="9"/>
  <c r="Y35" i="9"/>
  <c r="Z35" i="9"/>
  <c r="AA35" i="9"/>
  <c r="AB35" i="9"/>
  <c r="AC35" i="9"/>
  <c r="AD35" i="9"/>
  <c r="AE35" i="9"/>
  <c r="AF35" i="9"/>
  <c r="AG35" i="9"/>
  <c r="AH35" i="9"/>
  <c r="AI35" i="9"/>
  <c r="AJ35" i="9"/>
  <c r="AK35" i="9"/>
  <c r="AL35" i="9"/>
  <c r="AM35" i="9"/>
  <c r="AN35" i="9"/>
  <c r="AO35" i="9"/>
  <c r="AP35" i="9"/>
  <c r="AQ35" i="9"/>
  <c r="AR35" i="9"/>
  <c r="AS35" i="9"/>
  <c r="AT35" i="9"/>
  <c r="AU35" i="9"/>
  <c r="R34" i="9"/>
  <c r="O34" i="9"/>
  <c r="S34" i="9"/>
  <c r="T34" i="9"/>
  <c r="U34" i="9"/>
  <c r="V34" i="9"/>
  <c r="W34" i="9"/>
  <c r="X34" i="9"/>
  <c r="Y34" i="9"/>
  <c r="Z34" i="9"/>
  <c r="AA34" i="9"/>
  <c r="AB34" i="9"/>
  <c r="AC34" i="9"/>
  <c r="AD34" i="9"/>
  <c r="AE34" i="9"/>
  <c r="AF34" i="9"/>
  <c r="AG34" i="9"/>
  <c r="AH34" i="9"/>
  <c r="AI34" i="9"/>
  <c r="AJ34" i="9"/>
  <c r="AK34" i="9"/>
  <c r="AL34" i="9"/>
  <c r="AM34" i="9"/>
  <c r="AN34" i="9"/>
  <c r="AO34" i="9"/>
  <c r="AP34" i="9"/>
  <c r="AQ34" i="9"/>
  <c r="AR34" i="9"/>
  <c r="AS34" i="9"/>
  <c r="AT34" i="9"/>
  <c r="AU34" i="9"/>
  <c r="R33" i="9"/>
  <c r="O33" i="9"/>
  <c r="S33" i="9"/>
  <c r="T33" i="9"/>
  <c r="U33" i="9"/>
  <c r="V33" i="9"/>
  <c r="W33" i="9"/>
  <c r="X33" i="9"/>
  <c r="Y33" i="9"/>
  <c r="Z33" i="9"/>
  <c r="AA33" i="9"/>
  <c r="AB33" i="9"/>
  <c r="AC33" i="9"/>
  <c r="AD33" i="9"/>
  <c r="AE33" i="9"/>
  <c r="AF33" i="9"/>
  <c r="AG33" i="9"/>
  <c r="AH33" i="9"/>
  <c r="AI33" i="9"/>
  <c r="AJ33" i="9"/>
  <c r="AK33" i="9"/>
  <c r="AL33" i="9"/>
  <c r="AM33" i="9"/>
  <c r="AN33" i="9"/>
  <c r="AO33" i="9"/>
  <c r="AP33" i="9"/>
  <c r="AQ33" i="9"/>
  <c r="AR33" i="9"/>
  <c r="AS33" i="9"/>
  <c r="AT33" i="9"/>
  <c r="AU33" i="9"/>
  <c r="R32" i="9"/>
  <c r="O32" i="9"/>
  <c r="S32" i="9"/>
  <c r="T32" i="9"/>
  <c r="U32" i="9"/>
  <c r="V32" i="9"/>
  <c r="W32" i="9"/>
  <c r="X32" i="9"/>
  <c r="Y32" i="9"/>
  <c r="Z32" i="9"/>
  <c r="AA32" i="9"/>
  <c r="AB32" i="9"/>
  <c r="AC32" i="9"/>
  <c r="AD32" i="9"/>
  <c r="AE32" i="9"/>
  <c r="AF32" i="9"/>
  <c r="AG32" i="9"/>
  <c r="AH32" i="9"/>
  <c r="AI32" i="9"/>
  <c r="AJ32" i="9"/>
  <c r="AK32" i="9"/>
  <c r="AL32" i="9"/>
  <c r="AM32" i="9"/>
  <c r="AN32" i="9"/>
  <c r="AO32" i="9"/>
  <c r="AP32" i="9"/>
  <c r="AQ32" i="9"/>
  <c r="AR32" i="9"/>
  <c r="AS32" i="9"/>
  <c r="AT32" i="9"/>
  <c r="AU32" i="9"/>
  <c r="R31" i="9"/>
  <c r="O31" i="9"/>
  <c r="S31" i="9"/>
  <c r="T31" i="9"/>
  <c r="U31" i="9"/>
  <c r="V31" i="9"/>
  <c r="W31" i="9"/>
  <c r="X31" i="9"/>
  <c r="Y31" i="9"/>
  <c r="Z31" i="9"/>
  <c r="AA31" i="9"/>
  <c r="AB31" i="9"/>
  <c r="AC31" i="9"/>
  <c r="AD31" i="9"/>
  <c r="AE31" i="9"/>
  <c r="AF31" i="9"/>
  <c r="AG31" i="9"/>
  <c r="AH31" i="9"/>
  <c r="AI31" i="9"/>
  <c r="AJ31" i="9"/>
  <c r="AK31" i="9"/>
  <c r="AL31" i="9"/>
  <c r="AM31" i="9"/>
  <c r="AN31" i="9"/>
  <c r="AO31" i="9"/>
  <c r="AP31" i="9"/>
  <c r="AQ31" i="9"/>
  <c r="AR31" i="9"/>
  <c r="AS31" i="9"/>
  <c r="AT31" i="9"/>
  <c r="AU31" i="9"/>
  <c r="R30" i="9"/>
  <c r="O30" i="9"/>
  <c r="S30" i="9"/>
  <c r="T30" i="9"/>
  <c r="U30" i="9"/>
  <c r="V30" i="9"/>
  <c r="W30" i="9"/>
  <c r="X30" i="9"/>
  <c r="Y30" i="9"/>
  <c r="Z30" i="9"/>
  <c r="AA30" i="9"/>
  <c r="AB30" i="9"/>
  <c r="AC30" i="9"/>
  <c r="AD30" i="9"/>
  <c r="AE30" i="9"/>
  <c r="AF30" i="9"/>
  <c r="AG30" i="9"/>
  <c r="AH30" i="9"/>
  <c r="AI30" i="9"/>
  <c r="AJ30" i="9"/>
  <c r="AK30" i="9"/>
  <c r="AL30" i="9"/>
  <c r="AM30" i="9"/>
  <c r="AN30" i="9"/>
  <c r="AO30" i="9"/>
  <c r="AP30" i="9"/>
  <c r="AQ30" i="9"/>
  <c r="AR30" i="9"/>
  <c r="AS30" i="9"/>
  <c r="AT30" i="9"/>
  <c r="AU30" i="9"/>
  <c r="R29" i="9"/>
  <c r="O29" i="9"/>
  <c r="S29" i="9"/>
  <c r="T29" i="9"/>
  <c r="U29" i="9"/>
  <c r="V29" i="9"/>
  <c r="W29" i="9"/>
  <c r="X29" i="9"/>
  <c r="Y29" i="9"/>
  <c r="Z29" i="9"/>
  <c r="AA29" i="9"/>
  <c r="AB29" i="9"/>
  <c r="AC29" i="9"/>
  <c r="AD29" i="9"/>
  <c r="AE29" i="9"/>
  <c r="AF29" i="9"/>
  <c r="AG29" i="9"/>
  <c r="AH29" i="9"/>
  <c r="AI29" i="9"/>
  <c r="AJ29" i="9"/>
  <c r="AK29" i="9"/>
  <c r="AL29" i="9"/>
  <c r="AM29" i="9"/>
  <c r="AN29" i="9"/>
  <c r="AO29" i="9"/>
  <c r="AP29" i="9"/>
  <c r="AQ29" i="9"/>
  <c r="AR29" i="9"/>
  <c r="AS29" i="9"/>
  <c r="AT29" i="9"/>
  <c r="AU29" i="9"/>
  <c r="O28" i="9"/>
  <c r="S28" i="9"/>
  <c r="T28" i="9"/>
  <c r="U28" i="9"/>
  <c r="V28" i="9"/>
  <c r="W28" i="9"/>
  <c r="X28" i="9"/>
  <c r="Y28" i="9"/>
  <c r="Z28" i="9"/>
  <c r="AA28" i="9"/>
  <c r="AB28" i="9"/>
  <c r="AC28" i="9"/>
  <c r="AD28" i="9"/>
  <c r="AE28" i="9"/>
  <c r="AF28" i="9"/>
  <c r="AG28" i="9"/>
  <c r="AH28" i="9"/>
  <c r="AI28" i="9"/>
  <c r="AJ28" i="9"/>
  <c r="AK28" i="9"/>
  <c r="AL28" i="9"/>
  <c r="AM28" i="9"/>
  <c r="AN28" i="9"/>
  <c r="AO28" i="9"/>
  <c r="AP28" i="9"/>
  <c r="AQ28" i="9"/>
  <c r="AR28" i="9"/>
  <c r="AS28" i="9"/>
  <c r="AT28" i="9"/>
  <c r="AU28" i="9"/>
  <c r="O27" i="9"/>
  <c r="S27" i="9"/>
  <c r="T27" i="9"/>
  <c r="U27" i="9"/>
  <c r="V27" i="9"/>
  <c r="W27" i="9"/>
  <c r="X27" i="9"/>
  <c r="Y27" i="9"/>
  <c r="Z27" i="9"/>
  <c r="AA27" i="9"/>
  <c r="AB27" i="9"/>
  <c r="AC27" i="9"/>
  <c r="AD27" i="9"/>
  <c r="AE27" i="9"/>
  <c r="AF27" i="9"/>
  <c r="AG27" i="9"/>
  <c r="AH27" i="9"/>
  <c r="AI27" i="9"/>
  <c r="AJ27" i="9"/>
  <c r="AK27" i="9"/>
  <c r="AL27" i="9"/>
  <c r="AM27" i="9"/>
  <c r="AN27" i="9"/>
  <c r="AO27" i="9"/>
  <c r="AP27" i="9"/>
  <c r="AQ27" i="9"/>
  <c r="AR27" i="9"/>
  <c r="AS27" i="9"/>
  <c r="AT27" i="9"/>
  <c r="AU27" i="9"/>
  <c r="R26" i="9"/>
  <c r="O26" i="9"/>
  <c r="S26" i="9"/>
  <c r="T26" i="9"/>
  <c r="U26" i="9"/>
  <c r="V26" i="9"/>
  <c r="W26" i="9"/>
  <c r="X26" i="9"/>
  <c r="Y26" i="9"/>
  <c r="Z26" i="9"/>
  <c r="AA26" i="9"/>
  <c r="AB26" i="9"/>
  <c r="AC26" i="9"/>
  <c r="AD26" i="9"/>
  <c r="AE26" i="9"/>
  <c r="AF26" i="9"/>
  <c r="AG26" i="9"/>
  <c r="AH26" i="9"/>
  <c r="AI26" i="9"/>
  <c r="AJ26" i="9"/>
  <c r="AK26" i="9"/>
  <c r="AL26" i="9"/>
  <c r="AM26" i="9"/>
  <c r="AN26" i="9"/>
  <c r="AO26" i="9"/>
  <c r="AP26" i="9"/>
  <c r="AQ26" i="9"/>
  <c r="AR26" i="9"/>
  <c r="AS26" i="9"/>
  <c r="AT26" i="9"/>
  <c r="AU26" i="9"/>
  <c r="O25" i="9"/>
  <c r="S25" i="9"/>
  <c r="T25" i="9"/>
  <c r="U25" i="9"/>
  <c r="V25" i="9"/>
  <c r="W25" i="9"/>
  <c r="X25" i="9"/>
  <c r="Y25" i="9"/>
  <c r="Z25" i="9"/>
  <c r="AA25" i="9"/>
  <c r="AB25" i="9"/>
  <c r="AC25" i="9"/>
  <c r="AD25" i="9"/>
  <c r="AE25" i="9"/>
  <c r="AF25" i="9"/>
  <c r="AG25" i="9"/>
  <c r="AH25" i="9"/>
  <c r="AI25" i="9"/>
  <c r="AJ25" i="9"/>
  <c r="AK25" i="9"/>
  <c r="AL25" i="9"/>
  <c r="AM25" i="9"/>
  <c r="AN25" i="9"/>
  <c r="AO25" i="9"/>
  <c r="AP25" i="9"/>
  <c r="AQ25" i="9"/>
  <c r="AR25" i="9"/>
  <c r="AS25" i="9"/>
  <c r="AT25" i="9"/>
  <c r="AU25" i="9"/>
  <c r="R24" i="9"/>
  <c r="O24" i="9"/>
  <c r="S24" i="9"/>
  <c r="T24" i="9"/>
  <c r="U24" i="9"/>
  <c r="V24" i="9"/>
  <c r="W24" i="9"/>
  <c r="X24" i="9"/>
  <c r="Y24" i="9"/>
  <c r="Z24" i="9"/>
  <c r="AA24" i="9"/>
  <c r="AB24" i="9"/>
  <c r="AC24" i="9"/>
  <c r="AD24" i="9"/>
  <c r="AE24" i="9"/>
  <c r="AF24" i="9"/>
  <c r="AG24" i="9"/>
  <c r="AH24" i="9"/>
  <c r="AI24" i="9"/>
  <c r="AJ24" i="9"/>
  <c r="AK24" i="9"/>
  <c r="AL24" i="9"/>
  <c r="AM24" i="9"/>
  <c r="AN24" i="9"/>
  <c r="AO24" i="9"/>
  <c r="AP24" i="9"/>
  <c r="AQ24" i="9"/>
  <c r="AR24" i="9"/>
  <c r="AS24" i="9"/>
  <c r="AT24" i="9"/>
  <c r="AU24" i="9"/>
  <c r="R23" i="9"/>
  <c r="O23" i="9"/>
  <c r="S23" i="9"/>
  <c r="T23" i="9"/>
  <c r="U23" i="9"/>
  <c r="V23" i="9"/>
  <c r="W23" i="9"/>
  <c r="X23" i="9"/>
  <c r="Y23" i="9"/>
  <c r="Z23" i="9"/>
  <c r="AA23" i="9"/>
  <c r="AB23" i="9"/>
  <c r="AC23" i="9"/>
  <c r="AD23" i="9"/>
  <c r="AE23" i="9"/>
  <c r="AF23" i="9"/>
  <c r="AG23" i="9"/>
  <c r="AH23" i="9"/>
  <c r="AI23" i="9"/>
  <c r="AJ23" i="9"/>
  <c r="AK23" i="9"/>
  <c r="AL23" i="9"/>
  <c r="AM23" i="9"/>
  <c r="AN23" i="9"/>
  <c r="AO23" i="9"/>
  <c r="AP23" i="9"/>
  <c r="AQ23" i="9"/>
  <c r="AR23" i="9"/>
  <c r="AS23" i="9"/>
  <c r="AT23" i="9"/>
  <c r="AU23" i="9"/>
  <c r="O22" i="9"/>
  <c r="S22" i="9"/>
  <c r="T22" i="9"/>
  <c r="U22" i="9"/>
  <c r="V22" i="9"/>
  <c r="W22" i="9"/>
  <c r="X22" i="9"/>
  <c r="Y22" i="9"/>
  <c r="Z22" i="9"/>
  <c r="AA22" i="9"/>
  <c r="AB22" i="9"/>
  <c r="AC22" i="9"/>
  <c r="AD22" i="9"/>
  <c r="AE22" i="9"/>
  <c r="AF22" i="9"/>
  <c r="AG22" i="9"/>
  <c r="AH22" i="9"/>
  <c r="AI22" i="9"/>
  <c r="AJ22" i="9"/>
  <c r="AK22" i="9"/>
  <c r="AL22" i="9"/>
  <c r="AM22" i="9"/>
  <c r="AN22" i="9"/>
  <c r="AO22" i="9"/>
  <c r="AP22" i="9"/>
  <c r="AQ22" i="9"/>
  <c r="AR22" i="9"/>
  <c r="AS22" i="9"/>
  <c r="AT22" i="9"/>
  <c r="AU22" i="9"/>
  <c r="AV20" i="9"/>
  <c r="AW20" i="9"/>
  <c r="AX20" i="9"/>
  <c r="AY20" i="9"/>
  <c r="R10" i="9"/>
  <c r="O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AS10" i="9"/>
  <c r="AT10" i="9"/>
  <c r="AU10" i="9"/>
  <c r="R9" i="9"/>
  <c r="O9" i="9"/>
  <c r="S9" i="9"/>
  <c r="T9" i="9"/>
  <c r="U9" i="9"/>
  <c r="V9" i="9"/>
  <c r="W9" i="9"/>
  <c r="X9" i="9"/>
  <c r="Y9" i="9"/>
  <c r="Z9" i="9"/>
  <c r="AA9" i="9"/>
  <c r="AB9" i="9"/>
  <c r="AC9" i="9"/>
  <c r="AD9" i="9"/>
  <c r="AE9" i="9"/>
  <c r="AF9" i="9"/>
  <c r="AG9" i="9"/>
  <c r="AH9" i="9"/>
  <c r="AI9" i="9"/>
  <c r="AJ9" i="9"/>
  <c r="AK9" i="9"/>
  <c r="AL9" i="9"/>
  <c r="AM9" i="9"/>
  <c r="AN9" i="9"/>
  <c r="AO9" i="9"/>
  <c r="AP9" i="9"/>
  <c r="AQ9" i="9"/>
  <c r="AR9" i="9"/>
  <c r="AS9" i="9"/>
  <c r="AT9" i="9"/>
  <c r="AU9" i="9"/>
  <c r="O8" i="9"/>
  <c r="S8" i="9"/>
  <c r="T8" i="9"/>
  <c r="U8" i="9"/>
  <c r="V8" i="9"/>
  <c r="W8" i="9"/>
  <c r="X8" i="9"/>
  <c r="Y8" i="9"/>
  <c r="Z8" i="9"/>
  <c r="AA8" i="9"/>
  <c r="AB8" i="9"/>
  <c r="AC8" i="9"/>
  <c r="AD8" i="9"/>
  <c r="AE8" i="9"/>
  <c r="AF8" i="9"/>
  <c r="AG8" i="9"/>
  <c r="AH8" i="9"/>
  <c r="AI8" i="9"/>
  <c r="AJ8" i="9"/>
  <c r="AK8" i="9"/>
  <c r="AL8" i="9"/>
  <c r="AM8" i="9"/>
  <c r="AN8" i="9"/>
  <c r="AO8" i="9"/>
  <c r="AP8" i="9"/>
  <c r="AQ8" i="9"/>
  <c r="AR8" i="9"/>
  <c r="AS8" i="9"/>
  <c r="AT8" i="9"/>
  <c r="AU8" i="9"/>
  <c r="R7" i="9"/>
  <c r="O7" i="9"/>
  <c r="S7" i="9"/>
  <c r="T7" i="9"/>
  <c r="U7" i="9"/>
  <c r="V7" i="9"/>
  <c r="W7" i="9"/>
  <c r="X7" i="9"/>
  <c r="Y7" i="9"/>
  <c r="Z7" i="9"/>
  <c r="AA7" i="9"/>
  <c r="AB7" i="9"/>
  <c r="AC7" i="9"/>
  <c r="AD7" i="9"/>
  <c r="AE7" i="9"/>
  <c r="AF7" i="9"/>
  <c r="AG7" i="9"/>
  <c r="AH7" i="9"/>
  <c r="AI7" i="9"/>
  <c r="AJ7" i="9"/>
  <c r="AK7" i="9"/>
  <c r="AL7" i="9"/>
  <c r="AM7" i="9"/>
  <c r="AN7" i="9"/>
  <c r="AO7" i="9"/>
  <c r="AP7" i="9"/>
  <c r="AQ7" i="9"/>
  <c r="AR7" i="9"/>
  <c r="AS7" i="9"/>
  <c r="AT7" i="9"/>
  <c r="AU7" i="9"/>
  <c r="O6" i="9"/>
  <c r="S6" i="9"/>
  <c r="T6" i="9"/>
  <c r="U6" i="9"/>
  <c r="V6" i="9"/>
  <c r="V20" i="9" s="1"/>
  <c r="U22" i="10" s="1"/>
  <c r="W6" i="9"/>
  <c r="X6" i="9"/>
  <c r="Y6" i="9"/>
  <c r="Z6" i="9"/>
  <c r="AA6" i="9"/>
  <c r="AB6" i="9"/>
  <c r="AC6" i="9"/>
  <c r="AD6" i="9"/>
  <c r="AE6" i="9"/>
  <c r="AF6" i="9"/>
  <c r="AG6" i="9"/>
  <c r="AH6" i="9"/>
  <c r="AH20" i="9" s="1"/>
  <c r="AG22" i="10" s="1"/>
  <c r="AI6" i="9"/>
  <c r="AJ6" i="9"/>
  <c r="AK6" i="9"/>
  <c r="AL6" i="9"/>
  <c r="AM6" i="9"/>
  <c r="AN6" i="9"/>
  <c r="AO6" i="9"/>
  <c r="AP6" i="9"/>
  <c r="AQ6" i="9"/>
  <c r="AR6" i="9"/>
  <c r="AS6" i="9"/>
  <c r="AT6" i="9"/>
  <c r="AT20" i="9" s="1"/>
  <c r="AS22" i="10" s="1"/>
  <c r="AU6" i="9"/>
  <c r="AD68" i="9" l="1"/>
  <c r="AC24" i="10" s="1"/>
  <c r="AP20" i="9"/>
  <c r="AO22" i="10" s="1"/>
  <c r="AD20" i="9"/>
  <c r="AC22" i="10" s="1"/>
  <c r="AO20" i="9"/>
  <c r="AN22" i="10" s="1"/>
  <c r="AC20" i="9"/>
  <c r="AB22" i="10" s="1"/>
  <c r="Z52" i="9"/>
  <c r="Y23" i="10" s="1"/>
  <c r="AM20" i="9"/>
  <c r="AL22" i="10" s="1"/>
  <c r="AA20" i="9"/>
  <c r="Z22" i="10" s="1"/>
  <c r="AU52" i="9"/>
  <c r="AT23" i="10" s="1"/>
  <c r="AI52" i="9"/>
  <c r="AH23" i="10" s="1"/>
  <c r="W52" i="9"/>
  <c r="V23" i="10" s="1"/>
  <c r="AM100" i="9"/>
  <c r="AL25" i="10" s="1"/>
  <c r="AQ116" i="9"/>
  <c r="AP38" i="10" s="1"/>
  <c r="AP52" i="10" s="1"/>
  <c r="AP6" i="10" s="1"/>
  <c r="AE116" i="9"/>
  <c r="AD38" i="10" s="1"/>
  <c r="AD52" i="10" s="1"/>
  <c r="AD6" i="10" s="1"/>
  <c r="AP100" i="9"/>
  <c r="AO25" i="10" s="1"/>
  <c r="AP116" i="9"/>
  <c r="AO38" i="10" s="1"/>
  <c r="AO52" i="10" s="1"/>
  <c r="AO6" i="10" s="1"/>
  <c r="AD116" i="9"/>
  <c r="AC38" i="10" s="1"/>
  <c r="AC52" i="10" s="1"/>
  <c r="AC6" i="10" s="1"/>
  <c r="AD100" i="9"/>
  <c r="AC25" i="10" s="1"/>
  <c r="AQ20" i="9"/>
  <c r="AP22" i="10" s="1"/>
  <c r="AE20" i="9"/>
  <c r="AD22" i="10" s="1"/>
  <c r="AJ100" i="9"/>
  <c r="AI25" i="10" s="1"/>
  <c r="X100" i="9"/>
  <c r="W25" i="10" s="1"/>
  <c r="AN68" i="9"/>
  <c r="AM24" i="10" s="1"/>
  <c r="AB68" i="9"/>
  <c r="AA24" i="10" s="1"/>
  <c r="AA116" i="9"/>
  <c r="Z38" i="10" s="1"/>
  <c r="Z52" i="10" s="1"/>
  <c r="Z6" i="10" s="1"/>
  <c r="AL52" i="9"/>
  <c r="AK23" i="10" s="1"/>
  <c r="AM68" i="9"/>
  <c r="AL24" i="10" s="1"/>
  <c r="AA68" i="9"/>
  <c r="Z24" i="10" s="1"/>
  <c r="AK100" i="9"/>
  <c r="AJ25" i="10" s="1"/>
  <c r="Y100" i="9"/>
  <c r="X25" i="10" s="1"/>
  <c r="AU20" i="9"/>
  <c r="AT22" i="10" s="1"/>
  <c r="AI20" i="9"/>
  <c r="AH22" i="10" s="1"/>
  <c r="W20" i="9"/>
  <c r="V22" i="10" s="1"/>
  <c r="AT52" i="9"/>
  <c r="AS23" i="10" s="1"/>
  <c r="AH52" i="9"/>
  <c r="AG23" i="10" s="1"/>
  <c r="V52" i="9"/>
  <c r="U23" i="10" s="1"/>
  <c r="AL68" i="9"/>
  <c r="AK24" i="10" s="1"/>
  <c r="Z68" i="9"/>
  <c r="Y24" i="10" s="1"/>
  <c r="AU68" i="9"/>
  <c r="AT24" i="10" s="1"/>
  <c r="AI68" i="9"/>
  <c r="AH24" i="10" s="1"/>
  <c r="W68" i="9"/>
  <c r="V24" i="10" s="1"/>
  <c r="AU100" i="9"/>
  <c r="AT25" i="10" s="1"/>
  <c r="AI100" i="9"/>
  <c r="AH25" i="10" s="1"/>
  <c r="W100" i="9"/>
  <c r="V25" i="10" s="1"/>
  <c r="AS52" i="9"/>
  <c r="AR23" i="10" s="1"/>
  <c r="AG52" i="9"/>
  <c r="AF23" i="10" s="1"/>
  <c r="U52" i="9"/>
  <c r="T23" i="10" s="1"/>
  <c r="AK68" i="9"/>
  <c r="AJ24" i="10" s="1"/>
  <c r="Y68" i="9"/>
  <c r="X24" i="10" s="1"/>
  <c r="AH68" i="9"/>
  <c r="AG24" i="10" s="1"/>
  <c r="V68" i="9"/>
  <c r="U24" i="10" s="1"/>
  <c r="AT100" i="9"/>
  <c r="AS25" i="10" s="1"/>
  <c r="AH100" i="9"/>
  <c r="AG25" i="10" s="1"/>
  <c r="V100" i="9"/>
  <c r="U25" i="10" s="1"/>
  <c r="AU116" i="9"/>
  <c r="AT38" i="10" s="1"/>
  <c r="AT52" i="10" s="1"/>
  <c r="AT6" i="10" s="1"/>
  <c r="AI116" i="9"/>
  <c r="AH38" i="10" s="1"/>
  <c r="AH52" i="10" s="1"/>
  <c r="AH6" i="10" s="1"/>
  <c r="V116" i="9"/>
  <c r="U38" i="10" s="1"/>
  <c r="U52" i="10" s="1"/>
  <c r="U6" i="10" s="1"/>
  <c r="AL20" i="9"/>
  <c r="AK22" i="10" s="1"/>
  <c r="Z20" i="9"/>
  <c r="Y22" i="10" s="1"/>
  <c r="AR52" i="9"/>
  <c r="AQ23" i="10" s="1"/>
  <c r="AF52" i="9"/>
  <c r="AE23" i="10" s="1"/>
  <c r="T52" i="9"/>
  <c r="S23" i="10" s="1"/>
  <c r="AJ68" i="9"/>
  <c r="AI24" i="10" s="1"/>
  <c r="X68" i="9"/>
  <c r="W24" i="10" s="1"/>
  <c r="AS100" i="9"/>
  <c r="AR25" i="10" s="1"/>
  <c r="AG100" i="9"/>
  <c r="AF25" i="10" s="1"/>
  <c r="U100" i="9"/>
  <c r="T25" i="10" s="1"/>
  <c r="AT116" i="9"/>
  <c r="AS38" i="10" s="1"/>
  <c r="AS52" i="10" s="1"/>
  <c r="AS6" i="10" s="1"/>
  <c r="AH116" i="9"/>
  <c r="AG38" i="10" s="1"/>
  <c r="AG52" i="10" s="1"/>
  <c r="AG6" i="10" s="1"/>
  <c r="U116" i="9"/>
  <c r="T38" i="10" s="1"/>
  <c r="T52" i="10" s="1"/>
  <c r="T6" i="10" s="1"/>
  <c r="AK20" i="9"/>
  <c r="AJ22" i="10" s="1"/>
  <c r="Y20" i="9"/>
  <c r="X22" i="10" s="1"/>
  <c r="AQ52" i="9"/>
  <c r="AP23" i="10" s="1"/>
  <c r="AE52" i="9"/>
  <c r="AD23" i="10" s="1"/>
  <c r="S52" i="9"/>
  <c r="R23" i="10" s="1"/>
  <c r="AR100" i="9"/>
  <c r="AQ25" i="10" s="1"/>
  <c r="AF100" i="9"/>
  <c r="AE25" i="10" s="1"/>
  <c r="T100" i="9"/>
  <c r="S25" i="10" s="1"/>
  <c r="AS116" i="9"/>
  <c r="AR38" i="10" s="1"/>
  <c r="AR52" i="10" s="1"/>
  <c r="AR6" i="10" s="1"/>
  <c r="AG116" i="9"/>
  <c r="AF38" i="10" s="1"/>
  <c r="AF52" i="10" s="1"/>
  <c r="AF6" i="10" s="1"/>
  <c r="T116" i="9"/>
  <c r="S38" i="10" s="1"/>
  <c r="S52" i="10" s="1"/>
  <c r="S6" i="10" s="1"/>
  <c r="AJ20" i="9"/>
  <c r="AI22" i="10" s="1"/>
  <c r="X20" i="9"/>
  <c r="W22" i="10" s="1"/>
  <c r="AP52" i="9"/>
  <c r="AO23" i="10" s="1"/>
  <c r="AD52" i="9"/>
  <c r="AC23" i="10" s="1"/>
  <c r="AT68" i="9"/>
  <c r="AS24" i="10" s="1"/>
  <c r="AQ100" i="9"/>
  <c r="AP25" i="10" s="1"/>
  <c r="AE100" i="9"/>
  <c r="AD25" i="10" s="1"/>
  <c r="S100" i="9"/>
  <c r="R25" i="10" s="1"/>
  <c r="AR116" i="9"/>
  <c r="AQ38" i="10" s="1"/>
  <c r="AQ52" i="10" s="1"/>
  <c r="AQ6" i="10" s="1"/>
  <c r="AF116" i="9"/>
  <c r="AE38" i="10" s="1"/>
  <c r="AE52" i="10" s="1"/>
  <c r="AE6" i="10" s="1"/>
  <c r="S116" i="9"/>
  <c r="R38" i="10" s="1"/>
  <c r="R52" i="10" s="1"/>
  <c r="R6" i="10" s="1"/>
  <c r="AS68" i="9"/>
  <c r="AR24" i="10" s="1"/>
  <c r="AG68" i="9"/>
  <c r="AF24" i="10" s="1"/>
  <c r="U68" i="9"/>
  <c r="T24" i="10" s="1"/>
  <c r="AN52" i="9"/>
  <c r="AM23" i="10" s="1"/>
  <c r="AB52" i="9"/>
  <c r="AA23" i="10" s="1"/>
  <c r="AR68" i="9"/>
  <c r="AQ24" i="10" s="1"/>
  <c r="AF68" i="9"/>
  <c r="AE24" i="10" s="1"/>
  <c r="T68" i="9"/>
  <c r="S24" i="10" s="1"/>
  <c r="AO100" i="9"/>
  <c r="AN25" i="10" s="1"/>
  <c r="AC100" i="9"/>
  <c r="AB25" i="10" s="1"/>
  <c r="AB103" i="9"/>
  <c r="AS20" i="9"/>
  <c r="AR22" i="10" s="1"/>
  <c r="AG20" i="9"/>
  <c r="AF22" i="10" s="1"/>
  <c r="U20" i="9"/>
  <c r="T22" i="10" s="1"/>
  <c r="AN20" i="9"/>
  <c r="AM22" i="10" s="1"/>
  <c r="AB20" i="9"/>
  <c r="AA22" i="10" s="1"/>
  <c r="AM52" i="9"/>
  <c r="AL23" i="10" s="1"/>
  <c r="AA52" i="9"/>
  <c r="Z23" i="10" s="1"/>
  <c r="AQ68" i="9"/>
  <c r="AP24" i="10" s="1"/>
  <c r="AE68" i="9"/>
  <c r="AD24" i="10" s="1"/>
  <c r="S68" i="9"/>
  <c r="R24" i="10" s="1"/>
  <c r="AN100" i="9"/>
  <c r="AM25" i="10" s="1"/>
  <c r="AB100" i="9"/>
  <c r="AA25" i="10" s="1"/>
  <c r="AO116" i="9"/>
  <c r="AN38" i="10" s="1"/>
  <c r="AN52" i="10" s="1"/>
  <c r="AN6" i="10" s="1"/>
  <c r="AC116" i="9"/>
  <c r="AB38" i="10" s="1"/>
  <c r="AB52" i="10" s="1"/>
  <c r="AB6" i="10" s="1"/>
  <c r="AR20" i="9"/>
  <c r="AQ22" i="10" s="1"/>
  <c r="AF20" i="9"/>
  <c r="AE22" i="10" s="1"/>
  <c r="T20" i="9"/>
  <c r="S22" i="10" s="1"/>
  <c r="AA100" i="9"/>
  <c r="Z25" i="10" s="1"/>
  <c r="S20" i="9"/>
  <c r="R22" i="10" s="1"/>
  <c r="AK52" i="9"/>
  <c r="AJ23" i="10" s="1"/>
  <c r="Y52" i="9"/>
  <c r="X23" i="10" s="1"/>
  <c r="AJ52" i="9"/>
  <c r="AI23" i="10" s="1"/>
  <c r="X52" i="9"/>
  <c r="W23" i="10" s="1"/>
  <c r="AO52" i="9"/>
  <c r="AN23" i="10" s="1"/>
  <c r="AC52" i="9"/>
  <c r="AB23" i="10" s="1"/>
  <c r="AO68" i="9"/>
  <c r="AN24" i="10" s="1"/>
  <c r="AC68" i="9"/>
  <c r="AB24" i="10" s="1"/>
  <c r="AL100" i="9"/>
  <c r="AK25" i="10" s="1"/>
  <c r="Z100" i="9"/>
  <c r="Y25" i="10" s="1"/>
  <c r="AM116" i="9"/>
  <c r="AL38" i="10" s="1"/>
  <c r="AL52" i="10" s="1"/>
  <c r="AL6" i="10" s="1"/>
  <c r="Z116" i="9"/>
  <c r="Y38" i="10" s="1"/>
  <c r="Y52" i="10" s="1"/>
  <c r="Y6" i="10" s="1"/>
  <c r="AB104" i="9"/>
  <c r="AB102" i="9"/>
  <c r="R87" i="9"/>
  <c r="R83" i="9"/>
  <c r="R78" i="9"/>
  <c r="R77" i="9"/>
  <c r="R75" i="9"/>
  <c r="R74" i="9"/>
  <c r="R60" i="9"/>
  <c r="R57" i="9"/>
  <c r="R56" i="9"/>
  <c r="R28" i="9"/>
  <c r="R27" i="9"/>
  <c r="R25" i="9"/>
  <c r="R8" i="9"/>
  <c r="T36" i="10" l="1"/>
  <c r="T5" i="10" s="1"/>
  <c r="T20" i="10" s="1"/>
  <c r="AJ36" i="10"/>
  <c r="AJ5" i="10" s="1"/>
  <c r="AJ20" i="10" s="1"/>
  <c r="AA36" i="10"/>
  <c r="AA5" i="10" s="1"/>
  <c r="AQ36" i="10"/>
  <c r="AQ5" i="10" s="1"/>
  <c r="AP36" i="10"/>
  <c r="AP5" i="10" s="1"/>
  <c r="AP20" i="10" s="1"/>
  <c r="AI36" i="10"/>
  <c r="AI5" i="10" s="1"/>
  <c r="AI20" i="10" s="1"/>
  <c r="S36" i="10"/>
  <c r="S5" i="10" s="1"/>
  <c r="S20" i="10" s="1"/>
  <c r="AF36" i="10"/>
  <c r="AF5" i="10" s="1"/>
  <c r="AF20" i="10" s="1"/>
  <c r="X36" i="10"/>
  <c r="X5" i="10" s="1"/>
  <c r="X20" i="10" s="1"/>
  <c r="AT36" i="10"/>
  <c r="AT5" i="10" s="1"/>
  <c r="AT20" i="10" s="1"/>
  <c r="AE36" i="10"/>
  <c r="AE5" i="10" s="1"/>
  <c r="AE20" i="10" s="1"/>
  <c r="AD36" i="10"/>
  <c r="AD5" i="10" s="1"/>
  <c r="AD20" i="10" s="1"/>
  <c r="AG36" i="10"/>
  <c r="AG5" i="10" s="1"/>
  <c r="AG20" i="10" s="1"/>
  <c r="Z36" i="10"/>
  <c r="Z5" i="10" s="1"/>
  <c r="Z20" i="10" s="1"/>
  <c r="AL36" i="10"/>
  <c r="AL5" i="10" s="1"/>
  <c r="AL20" i="10" s="1"/>
  <c r="R36" i="10"/>
  <c r="R5" i="10" s="1"/>
  <c r="R20" i="10" s="1"/>
  <c r="AC36" i="10"/>
  <c r="AC5" i="10" s="1"/>
  <c r="AC20" i="10" s="1"/>
  <c r="AM36" i="10"/>
  <c r="AM5" i="10" s="1"/>
  <c r="AM20" i="10" s="1"/>
  <c r="AO36" i="10"/>
  <c r="AO5" i="10" s="1"/>
  <c r="AO20" i="10" s="1"/>
  <c r="U36" i="10"/>
  <c r="U5" i="10" s="1"/>
  <c r="U20" i="10" s="1"/>
  <c r="AS36" i="10"/>
  <c r="AS5" i="10" s="1"/>
  <c r="AS20" i="10" s="1"/>
  <c r="AB36" i="10"/>
  <c r="AB5" i="10" s="1"/>
  <c r="AB20" i="10" s="1"/>
  <c r="AR36" i="10"/>
  <c r="AR5" i="10" s="1"/>
  <c r="AR20" i="10" s="1"/>
  <c r="AN36" i="10"/>
  <c r="AN5" i="10" s="1"/>
  <c r="AN20" i="10" s="1"/>
  <c r="V36" i="10"/>
  <c r="V5" i="10" s="1"/>
  <c r="V20" i="10" s="1"/>
  <c r="AH36" i="10"/>
  <c r="AH5" i="10" s="1"/>
  <c r="AH20" i="10" s="1"/>
  <c r="W36" i="10"/>
  <c r="W5" i="10" s="1"/>
  <c r="W20" i="10" s="1"/>
  <c r="AK36" i="10"/>
  <c r="AK5" i="10" s="1"/>
  <c r="AK20" i="10" s="1"/>
  <c r="AQ20" i="10"/>
  <c r="R100" i="9"/>
  <c r="Q25" i="10" s="1"/>
  <c r="Y36" i="10"/>
  <c r="Y5" i="10" s="1"/>
  <c r="Y20" i="10" s="1"/>
  <c r="R6" i="9"/>
  <c r="R20" i="9" s="1"/>
  <c r="Q22" i="10" s="1"/>
  <c r="R22" i="9"/>
  <c r="R52" i="9" s="1"/>
  <c r="Q23" i="10" s="1"/>
  <c r="AB116" i="9"/>
  <c r="AA38" i="10" s="1"/>
  <c r="AA52" i="10" s="1"/>
  <c r="AA6" i="10" s="1"/>
  <c r="R54" i="9"/>
  <c r="R68" i="9" s="1"/>
  <c r="Q24" i="10" s="1"/>
  <c r="AA20" i="10" l="1"/>
  <c r="I30" i="11" s="1"/>
  <c r="Q36" i="10"/>
  <c r="Q5" i="10" s="1"/>
  <c r="Q20" i="10" s="1"/>
  <c r="E11" i="11" l="1"/>
  <c r="I11" i="11" s="1"/>
  <c r="E5" i="11" l="1"/>
  <c r="I5" i="11" l="1"/>
  <c r="E7" i="11"/>
  <c r="E6" i="11"/>
  <c r="I6" i="11" s="1"/>
  <c r="I7" i="11" l="1"/>
  <c r="E8" i="11"/>
  <c r="I8" i="11" l="1"/>
  <c r="E17" i="11"/>
  <c r="I17" i="11" s="1"/>
  <c r="E9" i="11"/>
  <c r="I9" i="11" s="1"/>
  <c r="E15" i="11"/>
  <c r="I15" i="11" s="1"/>
  <c r="E14" i="11"/>
  <c r="E18" i="11"/>
  <c r="I18" i="11" s="1"/>
  <c r="E16" i="11" l="1"/>
  <c r="I16" i="11" s="1"/>
  <c r="I14" i="11"/>
  <c r="E10" i="11"/>
  <c r="I10" i="11" l="1"/>
  <c r="E12" i="11"/>
  <c r="E21" i="11"/>
  <c r="I21" i="11" s="1"/>
  <c r="E20" i="11"/>
  <c r="I20" i="11" s="1"/>
  <c r="E13" i="11"/>
  <c r="I13" i="11" s="1"/>
  <c r="E19" i="11"/>
  <c r="I19" i="11" s="1"/>
  <c r="I12" i="11" l="1"/>
  <c r="E22" i="11"/>
  <c r="I22" i="11" l="1"/>
  <c r="E24" i="11"/>
  <c r="I24" i="11" s="1"/>
  <c r="E23" i="11"/>
  <c r="E25" i="11" l="1"/>
  <c r="E26" i="11" s="1"/>
  <c r="I27" i="11" s="1"/>
  <c r="I23" i="11"/>
  <c r="I25" i="11"/>
  <c r="I26" i="11" l="1"/>
  <c r="I28" i="11" l="1"/>
  <c r="I29" i="11" s="1"/>
  <c r="I31" i="11" l="1"/>
</calcChain>
</file>

<file path=xl/sharedStrings.xml><?xml version="1.0" encoding="utf-8"?>
<sst xmlns="http://schemas.openxmlformats.org/spreadsheetml/2006/main" count="484" uniqueCount="190">
  <si>
    <t>01. 도급공사</t>
  </si>
  <si>
    <t>02. 관급자재</t>
  </si>
  <si>
    <t>공사명 : 2026년 태백산국립공원 하늘전망대 야간조명 설치공사</t>
  </si>
  <si>
    <t>단위</t>
  </si>
  <si>
    <t>구분</t>
  </si>
  <si>
    <t>m</t>
  </si>
  <si>
    <t>EA</t>
  </si>
  <si>
    <t>M2</t>
  </si>
  <si>
    <t>SMPS 외함</t>
  </si>
  <si>
    <t>면</t>
  </si>
  <si>
    <t>사용자</t>
  </si>
  <si>
    <t>DC 24V, 1kW</t>
  </si>
  <si>
    <t>DC 24V, 600W</t>
  </si>
  <si>
    <t>고소작업대임대료</t>
  </si>
  <si>
    <t>스카이, 1.0톤(16m급)</t>
  </si>
  <si>
    <t>일</t>
  </si>
  <si>
    <t>수  량</t>
  </si>
  <si>
    <t>단  가</t>
  </si>
  <si>
    <t>금   액</t>
  </si>
  <si>
    <t>손료요율</t>
  </si>
  <si>
    <t>손료구분</t>
  </si>
  <si>
    <t>적용구분</t>
  </si>
  <si>
    <t>합계구분</t>
  </si>
  <si>
    <t>품목구분</t>
  </si>
  <si>
    <t>조달코드</t>
  </si>
  <si>
    <t/>
  </si>
  <si>
    <t>기계경비</t>
  </si>
  <si>
    <t>식</t>
  </si>
  <si>
    <t>재료비</t>
  </si>
  <si>
    <t>합  계</t>
  </si>
  <si>
    <t>수량</t>
  </si>
  <si>
    <t>비    고</t>
  </si>
  <si>
    <t>E</t>
  </si>
  <si>
    <t>A</t>
  </si>
  <si>
    <t>H</t>
  </si>
  <si>
    <t>재  료  비</t>
  </si>
  <si>
    <t>노  무  비</t>
  </si>
  <si>
    <t>경      비</t>
  </si>
  <si>
    <t>합      계</t>
  </si>
  <si>
    <t>개소</t>
  </si>
  <si>
    <t>목재데크 설치</t>
  </si>
  <si>
    <t>유성페인트 롤러칠</t>
  </si>
  <si>
    <t>금    액</t>
  </si>
  <si>
    <t>STS 1.5T,600*930*250</t>
  </si>
  <si>
    <t>STS 1.5T,600*1130*250</t>
  </si>
  <si>
    <t>외함 기초</t>
  </si>
  <si>
    <t>500*750*800</t>
  </si>
  <si>
    <t>멀바우</t>
  </si>
  <si>
    <t>디지털 타임스위치</t>
  </si>
  <si>
    <t>10A</t>
  </si>
  <si>
    <t>1종금속제 가요전선관</t>
  </si>
  <si>
    <t>28mm 고장력방수, 노출</t>
  </si>
  <si>
    <t>36mm 고장력방수, 노출</t>
  </si>
  <si>
    <t>알루미늄 덕트</t>
  </si>
  <si>
    <t>전선덕트, 알루미늄, 50x35mm</t>
  </si>
  <si>
    <t>전선덕트, 알루미늄, 70x40mm</t>
  </si>
  <si>
    <t>STS 4T, 50*50*50</t>
  </si>
  <si>
    <t>덕트 지지대 설치</t>
  </si>
  <si>
    <t>노출 설치용</t>
  </si>
  <si>
    <t>F-CV 케이블</t>
  </si>
  <si>
    <t>F-CV, 0.6/1kV, 3C   4㎟</t>
  </si>
  <si>
    <t>F-CV, 0.6/1kV, 3C   10㎟</t>
  </si>
  <si>
    <t>F-CV, 0.6/1kV, 2C   4㎟</t>
  </si>
  <si>
    <t>F-CV, 0.6/1kV, 2C   6㎟</t>
  </si>
  <si>
    <t>F-CV, 0.6/1kV, 2C   10㎟</t>
  </si>
  <si>
    <t>LED 조명기구 설치</t>
  </si>
  <si>
    <t>직부등 15W 이하</t>
  </si>
  <si>
    <t>SMPS</t>
  </si>
  <si>
    <t>철재면 2회 1급</t>
  </si>
  <si>
    <t>F-CV, 0.6/1kV, 2C   16㎟</t>
  </si>
  <si>
    <t>ABS (380*280*130)</t>
  </si>
  <si>
    <t>ABS (560*380*180)</t>
  </si>
  <si>
    <t>DC 24V, 150W, Wireless Dimming</t>
  </si>
  <si>
    <t>공 사 내 역 서</t>
  </si>
  <si>
    <t>품      명</t>
  </si>
  <si>
    <t>규      격</t>
  </si>
  <si>
    <t>비고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</si>
  <si>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</si>
  <si>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</si>
  <si>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</si>
  <si>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</si>
  <si>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</si>
  <si>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</si>
  <si>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</si>
  <si>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</si>
  <si>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</si>
  <si>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</si>
  <si>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한전불입금</t>
  </si>
  <si>
    <t>사용자항목2</t>
  </si>
  <si>
    <t>안전관리비</t>
  </si>
  <si>
    <t>품질관리비</t>
  </si>
  <si>
    <t>작업부산물(철거해체)</t>
  </si>
  <si>
    <t>사용자항목6</t>
  </si>
  <si>
    <t>전기공사 손해배상보험료</t>
  </si>
  <si>
    <t>사용자항목8</t>
  </si>
  <si>
    <t>사용자항목9</t>
  </si>
  <si>
    <t>사용자항목10</t>
  </si>
  <si>
    <t>사용자항목11</t>
  </si>
  <si>
    <t>사용자항목12</t>
  </si>
  <si>
    <t>사용자항목13</t>
  </si>
  <si>
    <t>사용자항목14</t>
  </si>
  <si>
    <t>사용자항목15</t>
  </si>
  <si>
    <t>사용자항목16</t>
  </si>
  <si>
    <t>사용자항목17</t>
  </si>
  <si>
    <t>사용자항목18</t>
  </si>
  <si>
    <t>사용자항목19</t>
  </si>
  <si>
    <t>간접재료비</t>
  </si>
  <si>
    <t>0101. 공통사항</t>
  </si>
  <si>
    <t>0102. 데크 라인 조명 - 1</t>
  </si>
  <si>
    <t>덕트 지지대</t>
  </si>
  <si>
    <t>0103. 데크 라인 조명 - 2</t>
  </si>
  <si>
    <t>0104. 전망대 라인 조명</t>
  </si>
  <si>
    <t>ABS BOX</t>
  </si>
  <si>
    <t>0201. 도급자 관급자재</t>
  </si>
  <si>
    <t>조명기구 TYPE "A"</t>
  </si>
  <si>
    <t>LINE LED 14W [3000K]</t>
  </si>
  <si>
    <t>조달수수료</t>
  </si>
  <si>
    <t>0.54</t>
  </si>
  <si>
    <t>％</t>
  </si>
  <si>
    <t>단수정리</t>
  </si>
  <si>
    <t>공 사 집 계 표</t>
  </si>
  <si>
    <t>공 사 원 가 계 산 서</t>
  </si>
  <si>
    <t xml:space="preserve">                     구  분
  비   목</t>
  </si>
  <si>
    <t>구    성   비</t>
  </si>
  <si>
    <t>금      액</t>
  </si>
  <si>
    <t>직   접   재  료  비</t>
  </si>
  <si>
    <t>A1</t>
  </si>
  <si>
    <t>간   접   재  료  비</t>
  </si>
  <si>
    <t>A2</t>
  </si>
  <si>
    <t>소                계</t>
  </si>
  <si>
    <t>직   접   노  무  비</t>
  </si>
  <si>
    <t>B1</t>
  </si>
  <si>
    <t>간   접   노  무  비</t>
  </si>
  <si>
    <t>B2</t>
  </si>
  <si>
    <t>B</t>
  </si>
  <si>
    <t>기    계    경    비</t>
  </si>
  <si>
    <t>C4</t>
  </si>
  <si>
    <t>산  재  보   험   료</t>
  </si>
  <si>
    <t>C10</t>
  </si>
  <si>
    <t>고  용  보   험   료</t>
  </si>
  <si>
    <t>C11</t>
  </si>
  <si>
    <t>건  강  보   험   료</t>
  </si>
  <si>
    <t>C12</t>
  </si>
  <si>
    <t>연  금  보   험   료</t>
  </si>
  <si>
    <t>C13</t>
  </si>
  <si>
    <t>노인 장기 요양보험료</t>
  </si>
  <si>
    <t>C14</t>
  </si>
  <si>
    <t>퇴 직 공 제 부 금 비</t>
  </si>
  <si>
    <t>C15</t>
  </si>
  <si>
    <t>산업 안전 보건관리비</t>
  </si>
  <si>
    <t>C16</t>
  </si>
  <si>
    <t>기    타    경    비</t>
  </si>
  <si>
    <t>C20</t>
  </si>
  <si>
    <t>석  면  분   담   금</t>
  </si>
  <si>
    <t>C21</t>
  </si>
  <si>
    <t>임금  채권  부담금</t>
  </si>
  <si>
    <t>C22</t>
  </si>
  <si>
    <t>C</t>
  </si>
  <si>
    <t xml:space="preserve">         계</t>
  </si>
  <si>
    <t>X</t>
  </si>
  <si>
    <t>일  반   관   리  비</t>
  </si>
  <si>
    <t>D</t>
  </si>
  <si>
    <t>이                윤</t>
  </si>
  <si>
    <t>총       원       가</t>
  </si>
  <si>
    <t>F</t>
  </si>
  <si>
    <t>L1</t>
  </si>
  <si>
    <t>부   가   가  치  세</t>
  </si>
  <si>
    <t>도    급    금    액</t>
  </si>
  <si>
    <t>Y</t>
  </si>
  <si>
    <t>관   급  자   재  대</t>
  </si>
  <si>
    <t>J</t>
  </si>
  <si>
    <t>총   공   사  금  액</t>
  </si>
  <si>
    <t>노무비</t>
  </si>
  <si>
    <t>경  비</t>
  </si>
  <si>
    <t>순  공  사  원  가</t>
  </si>
  <si>
    <t>직.노*19.1%</t>
  </si>
  <si>
    <t>(노)*3.56%</t>
  </si>
  <si>
    <t>(노)*1.01%</t>
  </si>
  <si>
    <t>(직.노)*3.595%</t>
  </si>
  <si>
    <t>(직.노)*4.75%</t>
  </si>
  <si>
    <t>(건강보험료)*13.14%</t>
  </si>
  <si>
    <t>(직.노)*2.3%</t>
  </si>
  <si>
    <t>(재+직.노+(관급-300,672)/1.1)*2.07% &gt; (재+직.노)*2.07%*1.2</t>
  </si>
  <si>
    <t>(재+노)*5.5%</t>
  </si>
  <si>
    <t>노*0.006%</t>
  </si>
  <si>
    <t>노*0.09%</t>
  </si>
  <si>
    <t>(재+노+경)*8%</t>
  </si>
  <si>
    <t>(노+경+일)*15%</t>
  </si>
  <si>
    <t>(총원가+관급)*0.26477%</t>
  </si>
  <si>
    <t>(총원가+사용자항목8)*10%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</si>
</sst>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20"/>
      <color rgb="FF000000"/>
      <name val="굴림체"/>
      <family val="3"/>
      <charset val="129"/>
    </font>
    <font>
      <b/>
      <u/>
      <sz val="9"/>
      <color rgb="FF000000"/>
      <name val="굴림체"/>
      <family val="3"/>
      <charset val="129"/>
    </font>
    <font>
      <b/>
      <u/>
      <sz val="9"/>
      <color rgb="FF000000"/>
      <name val="맑은 고딕"/>
      <family val="2"/>
      <charset val="129"/>
      <scheme val="minor"/>
    </font>
    <font>
      <sz val="8"/>
      <color rgb="FF000000"/>
      <name val="굴림체"/>
      <family val="3"/>
      <charset val="129"/>
    </font>
    <font>
      <b/>
      <sz val="8"/>
      <color rgb="FF000000"/>
      <name val="굴림체"/>
      <family val="3"/>
      <charset val="129"/>
    </font>
    <font>
      <sz val="8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0" fontId="7" fillId="0" borderId="1" xfId="0" quotePrefix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right" vertical="center" shrinkToFit="1"/>
    </xf>
    <xf numFmtId="0" fontId="5" fillId="2" borderId="1" xfId="0" quotePrefix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right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right" vertical="center" shrinkToFit="1"/>
    </xf>
    <xf numFmtId="0" fontId="5" fillId="0" borderId="11" xfId="0" quotePrefix="1" applyFont="1" applyBorder="1" applyAlignment="1">
      <alignment horizontal="left" vertical="center" shrinkToFit="1"/>
    </xf>
    <xf numFmtId="0" fontId="5" fillId="0" borderId="11" xfId="0" applyFont="1" applyBorder="1" applyAlignment="1">
      <alignment horizontal="right" vertical="center" shrinkToFit="1"/>
    </xf>
    <xf numFmtId="0" fontId="5" fillId="0" borderId="12" xfId="0" quotePrefix="1" applyFont="1" applyBorder="1" applyAlignment="1">
      <alignment horizontal="left" vertical="center" shrinkToFit="1"/>
    </xf>
    <xf numFmtId="0" fontId="5" fillId="0" borderId="12" xfId="0" applyFont="1" applyBorder="1" applyAlignment="1">
      <alignment horizontal="right" vertical="center" shrinkToFit="1"/>
    </xf>
    <xf numFmtId="0" fontId="5" fillId="2" borderId="1" xfId="0" quotePrefix="1" applyFont="1" applyFill="1" applyBorder="1" applyAlignment="1">
      <alignment horizontal="left" vertical="center" shrinkToFit="1"/>
    </xf>
    <xf numFmtId="0" fontId="5" fillId="0" borderId="12" xfId="0" applyFont="1" applyBorder="1" applyAlignment="1">
      <alignment horizontal="left" vertical="center" shrinkToFit="1"/>
    </xf>
    <xf numFmtId="0" fontId="5" fillId="0" borderId="13" xfId="0" quotePrefix="1" applyFont="1" applyBorder="1" applyAlignment="1">
      <alignment horizontal="left" vertical="center" shrinkToFit="1"/>
    </xf>
    <xf numFmtId="0" fontId="5" fillId="0" borderId="13" xfId="0" applyFont="1" applyBorder="1" applyAlignment="1">
      <alignment horizontal="left" vertical="center" shrinkToFit="1"/>
    </xf>
    <xf numFmtId="0" fontId="5" fillId="0" borderId="13" xfId="0" applyFont="1" applyBorder="1" applyAlignment="1">
      <alignment horizontal="right" vertical="center" shrinkToFit="1"/>
    </xf>
    <xf numFmtId="0" fontId="5" fillId="0" borderId="1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right" vertical="center" shrinkToFit="1"/>
    </xf>
    <xf numFmtId="0" fontId="5" fillId="0" borderId="1" xfId="0" quotePrefix="1" applyFont="1" applyBorder="1" applyAlignment="1">
      <alignment horizontal="left" vertical="center" shrinkToFit="1"/>
    </xf>
    <xf numFmtId="0" fontId="7" fillId="0" borderId="1" xfId="0" quotePrefix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5" fillId="2" borderId="1" xfId="0" quotePrefix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11" xfId="0" quotePrefix="1" applyFont="1" applyBorder="1" applyAlignment="1">
      <alignment horizontal="center" vertical="center" textRotation="255" shrinkToFit="1"/>
    </xf>
    <xf numFmtId="0" fontId="7" fillId="0" borderId="13" xfId="0" applyFont="1" applyBorder="1" applyAlignment="1">
      <alignment horizontal="center" vertical="center" textRotation="255" shrinkToFit="1"/>
    </xf>
    <xf numFmtId="0" fontId="7" fillId="0" borderId="12" xfId="0" applyFont="1" applyBorder="1" applyAlignment="1">
      <alignment horizontal="center" vertical="center" textRotation="255" shrinkToFit="1"/>
    </xf>
    <xf numFmtId="0" fontId="7" fillId="0" borderId="1" xfId="0" applyFont="1" applyBorder="1" applyAlignment="1">
      <alignment horizontal="center" vertical="center" textRotation="255" shrinkToFit="1"/>
    </xf>
    <xf numFmtId="0" fontId="7" fillId="0" borderId="11" xfId="0" applyFont="1" applyBorder="1" applyAlignment="1">
      <alignment horizontal="center" vertical="center" textRotation="255" shrinkToFit="1"/>
    </xf>
    <xf numFmtId="0" fontId="5" fillId="2" borderId="1" xfId="0" quotePrefix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3" xfId="0" quotePrefix="1" applyFont="1" applyFill="1" applyBorder="1" applyAlignment="1">
      <alignment horizontal="left" vertical="center" shrinkToFit="1"/>
    </xf>
    <xf numFmtId="0" fontId="6" fillId="2" borderId="4" xfId="0" quotePrefix="1" applyFont="1" applyFill="1" applyBorder="1" applyAlignment="1">
      <alignment horizontal="left" vertical="center" shrinkToFit="1"/>
    </xf>
    <xf numFmtId="0" fontId="6" fillId="2" borderId="5" xfId="0" quotePrefix="1" applyFont="1" applyFill="1" applyBorder="1" applyAlignment="1">
      <alignment horizontal="left" vertical="center" shrinkToFi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3" fillId="0" borderId="8" xfId="0" quotePrefix="1" applyFont="1" applyBorder="1">
      <alignment vertical="center"/>
    </xf>
  </cellXfs>
  <cellStyles count="1">
    <cellStyle name="표준" xfId="0" builtinId="0"/>
  </cellStyles>
  <dxfs count="6"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19D86"/>
  </sheetPr>
  <dimension ref="A1:J31"/>
  <sheetViews>
    <sheetView view="pageBreakPreview" zoomScale="115" zoomScaleNormal="100" zoomScaleSheetLayoutView="115" workbookViewId="0">
      <pane xSplit="3" ySplit="4" topLeftCell="D5" activePane="bottomRight" state="frozen"/>
      <selection pane="topRight"/>
      <selection pane="bottomLeft"/>
      <selection pane="bottomRight" activeCell="D20" sqref="D20"/>
    </sheetView>
  </sheetViews>
  <sheetFormatPr defaultRowHeight="16.5" x14ac:dyDescent="0.3"/>
  <cols>
    <col min="1" max="2" width="3.625" customWidth="1"/>
    <col min="3" max="3" width="15.625" style="2" customWidth="1"/>
    <col min="4" max="4" width="41.625" style="2" customWidth="1"/>
    <col min="5" max="5" width="27.625" style="4" customWidth="1"/>
    <col min="6" max="6" width="19.625" style="2" customWidth="1"/>
    <col min="7" max="11" width="0" hidden="1" customWidth="1"/>
  </cols>
  <sheetData>
    <row r="1" spans="1:9" ht="30" customHeight="1" x14ac:dyDescent="0.3">
      <c r="A1" s="42" t="s">
        <v>121</v>
      </c>
      <c r="B1" s="42"/>
      <c r="C1" s="42"/>
      <c r="D1" s="42"/>
      <c r="E1" s="42"/>
      <c r="F1" s="42"/>
    </row>
    <row r="2" spans="1:9" ht="15.95" customHeight="1" x14ac:dyDescent="0.3">
      <c r="A2" s="43" t="s">
        <v>2</v>
      </c>
      <c r="B2" s="44"/>
      <c r="C2" s="44"/>
      <c r="D2" s="44"/>
      <c r="E2" s="44"/>
      <c r="F2" s="44"/>
    </row>
    <row r="3" spans="1:9" ht="12" customHeight="1" x14ac:dyDescent="0.3">
      <c r="A3" s="45" t="s">
        <v>122</v>
      </c>
      <c r="B3" s="46"/>
      <c r="C3" s="47"/>
      <c r="D3" s="51" t="s">
        <v>123</v>
      </c>
      <c r="E3" s="51" t="s">
        <v>124</v>
      </c>
      <c r="F3" s="51" t="s">
        <v>31</v>
      </c>
    </row>
    <row r="4" spans="1:9" ht="12" customHeight="1" x14ac:dyDescent="0.3">
      <c r="A4" s="48"/>
      <c r="B4" s="49"/>
      <c r="C4" s="50"/>
      <c r="D4" s="51"/>
      <c r="E4" s="51"/>
      <c r="F4" s="51"/>
    </row>
    <row r="5" spans="1:9" ht="15.95" customHeight="1" x14ac:dyDescent="0.3">
      <c r="A5" s="33" t="s">
        <v>174</v>
      </c>
      <c r="B5" s="33" t="s">
        <v>28</v>
      </c>
      <c r="C5" s="16" t="s">
        <v>125</v>
      </c>
      <c r="D5" s="16" t="s">
        <v>25</v>
      </c>
      <c r="E5" s="17">
        <f>ROUNDDOWN(집계표!E20-집계표!AU20, 0)</f>
        <v>0</v>
      </c>
      <c r="F5" s="16" t="s">
        <v>25</v>
      </c>
      <c r="G5" s="1" t="s">
        <v>126</v>
      </c>
      <c r="H5">
        <v>0</v>
      </c>
      <c r="I5">
        <f t="shared" ref="I5:I24" si="0">E5</f>
        <v>0</v>
      </c>
    </row>
    <row r="6" spans="1:9" ht="15.95" customHeight="1" x14ac:dyDescent="0.3">
      <c r="A6" s="35"/>
      <c r="B6" s="35"/>
      <c r="C6" s="18" t="s">
        <v>127</v>
      </c>
      <c r="D6" s="18" t="s">
        <v>25</v>
      </c>
      <c r="E6" s="19">
        <f>ROUNDDOWN(E5*H6, 0)</f>
        <v>0</v>
      </c>
      <c r="F6" s="18" t="s">
        <v>25</v>
      </c>
      <c r="G6" s="1" t="s">
        <v>128</v>
      </c>
      <c r="H6">
        <v>0</v>
      </c>
      <c r="I6">
        <f t="shared" si="0"/>
        <v>0</v>
      </c>
    </row>
    <row r="7" spans="1:9" ht="15.95" customHeight="1" x14ac:dyDescent="0.3">
      <c r="A7" s="36"/>
      <c r="B7" s="36"/>
      <c r="C7" s="20" t="s">
        <v>129</v>
      </c>
      <c r="D7" s="20" t="s">
        <v>25</v>
      </c>
      <c r="E7" s="13">
        <f>SUM(E5:E5)-ABS(0)</f>
        <v>0</v>
      </c>
      <c r="F7" s="20" t="s">
        <v>25</v>
      </c>
      <c r="G7" s="1" t="s">
        <v>33</v>
      </c>
      <c r="H7">
        <v>0</v>
      </c>
      <c r="I7">
        <f t="shared" si="0"/>
        <v>0</v>
      </c>
    </row>
    <row r="8" spans="1:9" ht="15.95" customHeight="1" x14ac:dyDescent="0.3">
      <c r="A8" s="37"/>
      <c r="B8" s="33" t="s">
        <v>172</v>
      </c>
      <c r="C8" s="16" t="s">
        <v>130</v>
      </c>
      <c r="D8" s="16" t="s">
        <v>25</v>
      </c>
      <c r="E8" s="17">
        <f>ROUNDDOWN(집계표!G20, 0)</f>
        <v>0</v>
      </c>
      <c r="F8" s="16" t="s">
        <v>25</v>
      </c>
      <c r="G8" s="1" t="s">
        <v>131</v>
      </c>
      <c r="H8">
        <v>0</v>
      </c>
      <c r="I8">
        <f t="shared" si="0"/>
        <v>0</v>
      </c>
    </row>
    <row r="9" spans="1:9" ht="15.95" customHeight="1" x14ac:dyDescent="0.3">
      <c r="A9" s="35"/>
      <c r="B9" s="35"/>
      <c r="C9" s="18" t="s">
        <v>132</v>
      </c>
      <c r="D9" s="21" t="s">
        <v>175</v>
      </c>
      <c r="E9" s="19">
        <f>ROUNDDOWN(E8*H9, 0)</f>
        <v>0</v>
      </c>
      <c r="F9" s="18" t="s">
        <v>25</v>
      </c>
      <c r="G9" s="1" t="s">
        <v>133</v>
      </c>
      <c r="H9">
        <v>0.191</v>
      </c>
      <c r="I9">
        <f t="shared" si="0"/>
        <v>0</v>
      </c>
    </row>
    <row r="10" spans="1:9" ht="15.95" customHeight="1" x14ac:dyDescent="0.3">
      <c r="A10" s="36"/>
      <c r="B10" s="36"/>
      <c r="C10" s="20" t="s">
        <v>129</v>
      </c>
      <c r="D10" s="20" t="s">
        <v>25</v>
      </c>
      <c r="E10" s="13">
        <f>SUM(E8:E9)</f>
        <v>0</v>
      </c>
      <c r="F10" s="20" t="s">
        <v>25</v>
      </c>
      <c r="G10" s="1" t="s">
        <v>134</v>
      </c>
      <c r="H10">
        <v>0</v>
      </c>
      <c r="I10">
        <f t="shared" si="0"/>
        <v>0</v>
      </c>
    </row>
    <row r="11" spans="1:9" ht="15.95" customHeight="1" x14ac:dyDescent="0.3">
      <c r="A11" s="37"/>
      <c r="B11" s="33" t="s">
        <v>173</v>
      </c>
      <c r="C11" s="16" t="s">
        <v>135</v>
      </c>
      <c r="D11" s="16" t="s">
        <v>25</v>
      </c>
      <c r="E11" s="17">
        <f>ROUNDDOWN(집계표!I20, 0)</f>
        <v>0</v>
      </c>
      <c r="F11" s="16" t="s">
        <v>25</v>
      </c>
      <c r="G11" s="1" t="s">
        <v>136</v>
      </c>
      <c r="H11">
        <v>0</v>
      </c>
      <c r="I11">
        <f t="shared" si="0"/>
        <v>0</v>
      </c>
    </row>
    <row r="12" spans="1:9" ht="15.95" customHeight="1" x14ac:dyDescent="0.3">
      <c r="A12" s="34"/>
      <c r="B12" s="34"/>
      <c r="C12" s="22" t="s">
        <v>137</v>
      </c>
      <c r="D12" s="23" t="s">
        <v>176</v>
      </c>
      <c r="E12" s="24">
        <f>ROUNDDOWN((E10)*H12, 0)</f>
        <v>0</v>
      </c>
      <c r="F12" s="22" t="s">
        <v>25</v>
      </c>
      <c r="G12" s="1" t="s">
        <v>138</v>
      </c>
      <c r="H12">
        <v>3.56E-2</v>
      </c>
      <c r="I12">
        <f t="shared" si="0"/>
        <v>0</v>
      </c>
    </row>
    <row r="13" spans="1:9" ht="15.95" customHeight="1" x14ac:dyDescent="0.3">
      <c r="A13" s="34"/>
      <c r="B13" s="34"/>
      <c r="C13" s="22" t="s">
        <v>139</v>
      </c>
      <c r="D13" s="23" t="s">
        <v>177</v>
      </c>
      <c r="E13" s="24">
        <f>ROUNDDOWN((E10)*H13, 0)</f>
        <v>0</v>
      </c>
      <c r="F13" s="22" t="s">
        <v>25</v>
      </c>
      <c r="G13" s="1" t="s">
        <v>140</v>
      </c>
      <c r="H13">
        <v>1.01E-2</v>
      </c>
      <c r="I13">
        <f t="shared" si="0"/>
        <v>0</v>
      </c>
    </row>
    <row r="14" spans="1:9" ht="15.95" customHeight="1" x14ac:dyDescent="0.3">
      <c r="A14" s="34"/>
      <c r="B14" s="34"/>
      <c r="C14" s="22" t="s">
        <v>141</v>
      </c>
      <c r="D14" s="23" t="s">
        <v>178</v>
      </c>
      <c r="E14" s="24">
        <f>ROUNDDOWN((E8)*H14, 0)</f>
        <v>0</v>
      </c>
      <c r="F14" s="22" t="s">
        <v>25</v>
      </c>
      <c r="G14" s="1" t="s">
        <v>142</v>
      </c>
      <c r="H14">
        <v>3.5950000000000003E-2</v>
      </c>
      <c r="I14">
        <f t="shared" si="0"/>
        <v>0</v>
      </c>
    </row>
    <row r="15" spans="1:9" ht="15.95" customHeight="1" x14ac:dyDescent="0.3">
      <c r="A15" s="34"/>
      <c r="B15" s="34"/>
      <c r="C15" s="22" t="s">
        <v>143</v>
      </c>
      <c r="D15" s="23" t="s">
        <v>179</v>
      </c>
      <c r="E15" s="24">
        <f>ROUNDDOWN((E8)*H15, 0)</f>
        <v>0</v>
      </c>
      <c r="F15" s="22" t="s">
        <v>25</v>
      </c>
      <c r="G15" s="1" t="s">
        <v>144</v>
      </c>
      <c r="H15">
        <v>4.7500000000000001E-2</v>
      </c>
      <c r="I15">
        <f t="shared" si="0"/>
        <v>0</v>
      </c>
    </row>
    <row r="16" spans="1:9" ht="15.95" customHeight="1" x14ac:dyDescent="0.3">
      <c r="A16" s="34"/>
      <c r="B16" s="34"/>
      <c r="C16" s="22" t="s">
        <v>145</v>
      </c>
      <c r="D16" s="23" t="s">
        <v>180</v>
      </c>
      <c r="E16" s="24">
        <f>ROUNDDOWN((E14)*H16, 0)</f>
        <v>0</v>
      </c>
      <c r="F16" s="22" t="s">
        <v>25</v>
      </c>
      <c r="G16" s="1" t="s">
        <v>146</v>
      </c>
      <c r="H16">
        <v>0.13140000000000002</v>
      </c>
      <c r="I16">
        <f t="shared" si="0"/>
        <v>0</v>
      </c>
    </row>
    <row r="17" spans="1:10" ht="15.95" customHeight="1" x14ac:dyDescent="0.3">
      <c r="A17" s="34"/>
      <c r="B17" s="34"/>
      <c r="C17" s="22" t="s">
        <v>147</v>
      </c>
      <c r="D17" s="23" t="s">
        <v>181</v>
      </c>
      <c r="E17" s="24">
        <f>ROUNDDOWN((E8)*H17, 0)</f>
        <v>0</v>
      </c>
      <c r="F17" s="22" t="s">
        <v>25</v>
      </c>
      <c r="G17" s="1" t="s">
        <v>148</v>
      </c>
      <c r="H17">
        <v>2.3E-2</v>
      </c>
      <c r="I17">
        <f t="shared" si="0"/>
        <v>0</v>
      </c>
    </row>
    <row r="18" spans="1:10" ht="15.95" customHeight="1" x14ac:dyDescent="0.3">
      <c r="A18" s="34"/>
      <c r="B18" s="34"/>
      <c r="C18" s="22" t="s">
        <v>149</v>
      </c>
      <c r="D18" s="23" t="s">
        <v>182</v>
      </c>
      <c r="E18" s="24">
        <f>ROUNDDOWN((E7+E8)*H18*1.2, 0)</f>
        <v>0</v>
      </c>
      <c r="F18" s="22"/>
      <c r="G18" s="1" t="s">
        <v>150</v>
      </c>
      <c r="H18">
        <v>2.07E-2</v>
      </c>
      <c r="I18">
        <f t="shared" si="0"/>
        <v>0</v>
      </c>
    </row>
    <row r="19" spans="1:10" ht="15.95" customHeight="1" x14ac:dyDescent="0.3">
      <c r="A19" s="34"/>
      <c r="B19" s="34"/>
      <c r="C19" s="22" t="s">
        <v>151</v>
      </c>
      <c r="D19" s="23" t="s">
        <v>183</v>
      </c>
      <c r="E19" s="24">
        <f>ROUNDDOWN((E7+E10)*H19, 0)</f>
        <v>0</v>
      </c>
      <c r="F19" s="22" t="s">
        <v>25</v>
      </c>
      <c r="G19" s="1" t="s">
        <v>152</v>
      </c>
      <c r="H19">
        <v>5.5E-2</v>
      </c>
      <c r="I19">
        <f t="shared" si="0"/>
        <v>0</v>
      </c>
    </row>
    <row r="20" spans="1:10" ht="15.95" customHeight="1" x14ac:dyDescent="0.3">
      <c r="A20" s="34"/>
      <c r="B20" s="34"/>
      <c r="C20" s="22" t="s">
        <v>153</v>
      </c>
      <c r="D20" s="23" t="s">
        <v>184</v>
      </c>
      <c r="E20" s="24">
        <f>ROUNDDOWN(E10*H20, 0)</f>
        <v>0</v>
      </c>
      <c r="F20" s="22" t="s">
        <v>25</v>
      </c>
      <c r="G20" s="1" t="s">
        <v>154</v>
      </c>
      <c r="H20">
        <v>6.0000000000000002E-5</v>
      </c>
      <c r="I20">
        <f t="shared" si="0"/>
        <v>0</v>
      </c>
    </row>
    <row r="21" spans="1:10" ht="15.95" customHeight="1" x14ac:dyDescent="0.3">
      <c r="A21" s="35"/>
      <c r="B21" s="35"/>
      <c r="C21" s="18" t="s">
        <v>155</v>
      </c>
      <c r="D21" s="21" t="s">
        <v>185</v>
      </c>
      <c r="E21" s="19">
        <f>ROUNDDOWN(E10*H21, 0)</f>
        <v>0</v>
      </c>
      <c r="F21" s="18" t="s">
        <v>25</v>
      </c>
      <c r="G21" s="1" t="s">
        <v>156</v>
      </c>
      <c r="H21">
        <v>8.9999999999999998E-4</v>
      </c>
      <c r="I21">
        <f t="shared" si="0"/>
        <v>0</v>
      </c>
    </row>
    <row r="22" spans="1:10" ht="15.95" customHeight="1" x14ac:dyDescent="0.3">
      <c r="A22" s="36"/>
      <c r="B22" s="36"/>
      <c r="C22" s="20" t="s">
        <v>129</v>
      </c>
      <c r="D22" s="20" t="s">
        <v>25</v>
      </c>
      <c r="E22" s="13">
        <f>SUM(E11:E21)</f>
        <v>0</v>
      </c>
      <c r="F22" s="20" t="s">
        <v>25</v>
      </c>
      <c r="G22" s="1" t="s">
        <v>157</v>
      </c>
      <c r="H22">
        <v>0</v>
      </c>
      <c r="I22">
        <f t="shared" si="0"/>
        <v>0</v>
      </c>
    </row>
    <row r="23" spans="1:10" ht="15.95" customHeight="1" x14ac:dyDescent="0.3">
      <c r="A23" s="36"/>
      <c r="B23" s="38" t="s">
        <v>158</v>
      </c>
      <c r="C23" s="39"/>
      <c r="D23" s="20" t="s">
        <v>25</v>
      </c>
      <c r="E23" s="13">
        <f>E7+E10+E22</f>
        <v>0</v>
      </c>
      <c r="F23" s="20" t="s">
        <v>25</v>
      </c>
      <c r="G23" s="1" t="s">
        <v>159</v>
      </c>
      <c r="H23">
        <v>0</v>
      </c>
      <c r="I23">
        <f t="shared" si="0"/>
        <v>0</v>
      </c>
    </row>
    <row r="24" spans="1:10" ht="15.95" customHeight="1" x14ac:dyDescent="0.3">
      <c r="A24" s="40" t="s">
        <v>160</v>
      </c>
      <c r="B24" s="41"/>
      <c r="C24" s="41"/>
      <c r="D24" s="25" t="s">
        <v>186</v>
      </c>
      <c r="E24" s="26">
        <f>ROUNDDOWN((E7+E10+E22)*H24, 0)</f>
        <v>0</v>
      </c>
      <c r="F24" s="27" t="s">
        <v>25</v>
      </c>
      <c r="G24" s="1" t="s">
        <v>161</v>
      </c>
      <c r="H24">
        <v>0.08</v>
      </c>
      <c r="I24">
        <f t="shared" si="0"/>
        <v>0</v>
      </c>
    </row>
    <row r="25" spans="1:10" ht="15.95" customHeight="1" x14ac:dyDescent="0.3">
      <c r="A25" s="40" t="s">
        <v>162</v>
      </c>
      <c r="B25" s="41"/>
      <c r="C25" s="41"/>
      <c r="D25" s="25" t="s">
        <v>187</v>
      </c>
      <c r="E25" s="26">
        <f>ROUNDDOWN((E10+E22+E24)*H25, 0)</f>
        <v>0</v>
      </c>
      <c r="F25" s="27" t="s">
        <v>25</v>
      </c>
      <c r="G25" s="1" t="s">
        <v>32</v>
      </c>
      <c r="H25">
        <v>0.15</v>
      </c>
      <c r="I25">
        <f>(I10+I22+I24)*H25</f>
        <v>0</v>
      </c>
    </row>
    <row r="26" spans="1:10" ht="15.95" customHeight="1" x14ac:dyDescent="0.3">
      <c r="A26" s="40" t="s">
        <v>163</v>
      </c>
      <c r="B26" s="41"/>
      <c r="C26" s="41"/>
      <c r="D26" s="27" t="s">
        <v>25</v>
      </c>
      <c r="E26" s="26">
        <f>SUM(E23:E25)</f>
        <v>0</v>
      </c>
      <c r="F26" s="27" t="s">
        <v>25</v>
      </c>
      <c r="G26" s="1" t="s">
        <v>164</v>
      </c>
      <c r="H26">
        <v>0</v>
      </c>
      <c r="I26">
        <f>SUM(I23:I25)</f>
        <v>0</v>
      </c>
    </row>
    <row r="27" spans="1:10" ht="15.95" customHeight="1" x14ac:dyDescent="0.3">
      <c r="A27" s="40" t="s">
        <v>93</v>
      </c>
      <c r="B27" s="41"/>
      <c r="C27" s="41"/>
      <c r="D27" s="25" t="s">
        <v>188</v>
      </c>
      <c r="E27" s="26"/>
      <c r="F27" s="27" t="s">
        <v>25</v>
      </c>
      <c r="G27" s="1" t="s">
        <v>165</v>
      </c>
      <c r="H27">
        <v>2.6477000000000002E-3</v>
      </c>
      <c r="I27">
        <f>E27</f>
        <v>0</v>
      </c>
    </row>
    <row r="28" spans="1:10" ht="15.95" customHeight="1" x14ac:dyDescent="0.3">
      <c r="A28" s="40" t="s">
        <v>166</v>
      </c>
      <c r="B28" s="41"/>
      <c r="C28" s="41"/>
      <c r="D28" s="25" t="s">
        <v>189</v>
      </c>
      <c r="E28" s="26"/>
      <c r="F28" s="27" t="s">
        <v>25</v>
      </c>
      <c r="G28" s="1" t="s">
        <v>34</v>
      </c>
      <c r="H28">
        <v>0.1</v>
      </c>
      <c r="I28">
        <f>ROUNDDOWN((I26+I27)*H28, 0)+71031</f>
        <v>71031</v>
      </c>
      <c r="J28">
        <v>31</v>
      </c>
    </row>
    <row r="29" spans="1:10" ht="15.95" customHeight="1" x14ac:dyDescent="0.3">
      <c r="A29" s="38" t="s">
        <v>167</v>
      </c>
      <c r="B29" s="39"/>
      <c r="C29" s="39"/>
      <c r="D29" s="20" t="s">
        <v>25</v>
      </c>
      <c r="E29" s="13"/>
      <c r="F29" s="20" t="s">
        <v>25</v>
      </c>
      <c r="G29" s="1" t="s">
        <v>168</v>
      </c>
      <c r="H29">
        <v>0</v>
      </c>
      <c r="I29">
        <f>I26+I28+710000</f>
        <v>781031</v>
      </c>
    </row>
    <row r="30" spans="1:10" ht="15.95" customHeight="1" x14ac:dyDescent="0.3">
      <c r="A30" s="40" t="s">
        <v>169</v>
      </c>
      <c r="B30" s="41"/>
      <c r="C30" s="41"/>
      <c r="D30" s="27" t="s">
        <v>25</v>
      </c>
      <c r="E30" s="26"/>
      <c r="F30" s="27" t="s">
        <v>25</v>
      </c>
      <c r="G30" s="1" t="s">
        <v>170</v>
      </c>
      <c r="H30">
        <v>0</v>
      </c>
      <c r="I30">
        <f>E30</f>
        <v>0</v>
      </c>
    </row>
    <row r="31" spans="1:10" ht="15.95" customHeight="1" x14ac:dyDescent="0.3">
      <c r="A31" s="38" t="s">
        <v>171</v>
      </c>
      <c r="B31" s="39"/>
      <c r="C31" s="39"/>
      <c r="D31" s="20" t="s">
        <v>25</v>
      </c>
      <c r="E31" s="13"/>
      <c r="F31" s="20" t="s">
        <v>25</v>
      </c>
      <c r="H31">
        <v>0</v>
      </c>
      <c r="I31">
        <f>I29+I30+0+0+0+0</f>
        <v>781031</v>
      </c>
    </row>
  </sheetData>
  <mergeCells count="19">
    <mergeCell ref="A1:F1"/>
    <mergeCell ref="A2:F2"/>
    <mergeCell ref="A3:C4"/>
    <mergeCell ref="D3:D4"/>
    <mergeCell ref="E3:E4"/>
    <mergeCell ref="F3:F4"/>
    <mergeCell ref="B11:B22"/>
    <mergeCell ref="A5:A23"/>
    <mergeCell ref="A29:C29"/>
    <mergeCell ref="A30:C30"/>
    <mergeCell ref="A31:C31"/>
    <mergeCell ref="B23:C23"/>
    <mergeCell ref="A24:C24"/>
    <mergeCell ref="A25:C25"/>
    <mergeCell ref="A26:C26"/>
    <mergeCell ref="A27:C27"/>
    <mergeCell ref="A28:C28"/>
    <mergeCell ref="B5:B7"/>
    <mergeCell ref="B8:B10"/>
  </mergeCells>
  <phoneticPr fontId="1" type="noConversion"/>
  <conditionalFormatting sqref="A5:F31">
    <cfRule type="containsText" dxfId="5" priority="1" stopIfTrue="1" operator="containsText" text=".">
      <formula>NOT(ISERROR(SEARCH(".",A5)))</formula>
    </cfRule>
    <cfRule type="notContainsText" dxfId="4" priority="2" stopIfTrue="1" operator="notContains" text=".">
      <formula>ISERROR(SEARCH(".",A5))</formula>
    </cfRule>
  </conditionalFormatting>
  <pageMargins left="0.59055118110236215" right="0" top="0.39370078740157477" bottom="0.1388888888888889" header="0.3" footer="0.138888888888888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19D86"/>
  </sheetPr>
  <dimension ref="A1:AX52"/>
  <sheetViews>
    <sheetView view="pageBreakPreview" zoomScale="115" zoomScaleNormal="100" zoomScaleSheetLayoutView="115" workbookViewId="0">
      <pane xSplit="3" ySplit="4" topLeftCell="D5" activePane="bottomRight" state="frozen"/>
      <selection pane="topRight"/>
      <selection pane="bottomLeft"/>
      <selection pane="bottomRight" activeCell="J48" sqref="J48"/>
    </sheetView>
  </sheetViews>
  <sheetFormatPr defaultRowHeight="16.5" x14ac:dyDescent="0.3"/>
  <cols>
    <col min="1" max="1" width="34.625" style="2" customWidth="1"/>
    <col min="2" max="3" width="4.625" style="3" customWidth="1"/>
    <col min="4" max="4" width="8.625" style="4" customWidth="1"/>
    <col min="5" max="5" width="9.625" style="4" customWidth="1"/>
    <col min="6" max="6" width="8.625" style="4" customWidth="1"/>
    <col min="7" max="7" width="9.625" style="4" customWidth="1"/>
    <col min="8" max="8" width="8.625" style="4" customWidth="1"/>
    <col min="9" max="9" width="9.625" style="4" customWidth="1"/>
    <col min="10" max="10" width="8.625" style="4" customWidth="1"/>
    <col min="11" max="11" width="9.625" style="4" customWidth="1"/>
    <col min="12" max="12" width="6.625" style="2" customWidth="1"/>
    <col min="13" max="50" width="0" hidden="1" customWidth="1"/>
  </cols>
  <sheetData>
    <row r="1" spans="1:50" ht="30" customHeight="1" x14ac:dyDescent="0.3">
      <c r="A1" s="42" t="s">
        <v>120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50" ht="23.1" customHeight="1" x14ac:dyDescent="0.3">
      <c r="A2" s="43" t="s">
        <v>2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1:50" ht="23.1" customHeight="1" x14ac:dyDescent="0.3">
      <c r="A3" s="51" t="s">
        <v>74</v>
      </c>
      <c r="B3" s="51" t="s">
        <v>3</v>
      </c>
      <c r="C3" s="51" t="s">
        <v>30</v>
      </c>
      <c r="D3" s="51" t="s">
        <v>35</v>
      </c>
      <c r="E3" s="51"/>
      <c r="F3" s="51" t="s">
        <v>36</v>
      </c>
      <c r="G3" s="51"/>
      <c r="H3" s="51" t="s">
        <v>37</v>
      </c>
      <c r="I3" s="51"/>
      <c r="J3" s="51" t="s">
        <v>38</v>
      </c>
      <c r="K3" s="51"/>
      <c r="L3" s="51" t="s">
        <v>76</v>
      </c>
    </row>
    <row r="4" spans="1:50" ht="23.1" customHeight="1" x14ac:dyDescent="0.3">
      <c r="A4" s="51"/>
      <c r="B4" s="51"/>
      <c r="C4" s="51"/>
      <c r="D4" s="5" t="s">
        <v>17</v>
      </c>
      <c r="E4" s="5" t="s">
        <v>42</v>
      </c>
      <c r="F4" s="5" t="s">
        <v>17</v>
      </c>
      <c r="G4" s="5" t="s">
        <v>42</v>
      </c>
      <c r="H4" s="5" t="s">
        <v>17</v>
      </c>
      <c r="I4" s="5" t="s">
        <v>42</v>
      </c>
      <c r="J4" s="5" t="s">
        <v>17</v>
      </c>
      <c r="K4" s="5" t="s">
        <v>42</v>
      </c>
      <c r="L4" s="51"/>
      <c r="M4" t="s">
        <v>19</v>
      </c>
      <c r="N4" t="s">
        <v>20</v>
      </c>
      <c r="O4" t="s">
        <v>21</v>
      </c>
      <c r="P4" t="s">
        <v>22</v>
      </c>
      <c r="Q4" t="s">
        <v>26</v>
      </c>
      <c r="R4" t="s">
        <v>77</v>
      </c>
      <c r="S4" t="s">
        <v>78</v>
      </c>
      <c r="T4" t="s">
        <v>79</v>
      </c>
      <c r="U4" t="s">
        <v>80</v>
      </c>
      <c r="V4" t="s">
        <v>81</v>
      </c>
      <c r="W4" t="s">
        <v>82</v>
      </c>
      <c r="X4" t="s">
        <v>83</v>
      </c>
      <c r="Y4" t="s">
        <v>84</v>
      </c>
      <c r="Z4" t="s">
        <v>85</v>
      </c>
      <c r="AA4" t="s">
        <v>86</v>
      </c>
      <c r="AB4" t="s">
        <v>87</v>
      </c>
      <c r="AC4" t="s">
        <v>88</v>
      </c>
      <c r="AD4" t="s">
        <v>89</v>
      </c>
      <c r="AE4" t="s">
        <v>90</v>
      </c>
      <c r="AF4" t="s">
        <v>91</v>
      </c>
      <c r="AG4" t="s">
        <v>92</v>
      </c>
      <c r="AH4" t="s">
        <v>93</v>
      </c>
      <c r="AI4" t="s">
        <v>94</v>
      </c>
      <c r="AJ4" t="s">
        <v>95</v>
      </c>
      <c r="AK4" t="s">
        <v>96</v>
      </c>
      <c r="AL4" t="s">
        <v>97</v>
      </c>
      <c r="AM4" t="s">
        <v>98</v>
      </c>
      <c r="AN4" t="s">
        <v>99</v>
      </c>
      <c r="AO4" t="s">
        <v>100</v>
      </c>
      <c r="AP4" t="s">
        <v>101</v>
      </c>
      <c r="AQ4" t="s">
        <v>102</v>
      </c>
      <c r="AR4" t="s">
        <v>103</v>
      </c>
      <c r="AS4" t="s">
        <v>104</v>
      </c>
      <c r="AT4" t="s">
        <v>105</v>
      </c>
      <c r="AU4" t="s">
        <v>106</v>
      </c>
      <c r="AV4" t="s">
        <v>23</v>
      </c>
      <c r="AW4" t="s">
        <v>24</v>
      </c>
      <c r="AX4" t="s">
        <v>4</v>
      </c>
    </row>
    <row r="5" spans="1:50" ht="23.1" customHeight="1" x14ac:dyDescent="0.3">
      <c r="A5" s="6" t="s">
        <v>0</v>
      </c>
      <c r="B5" s="8" t="s">
        <v>27</v>
      </c>
      <c r="C5" s="14">
        <v>1</v>
      </c>
      <c r="D5" s="9"/>
      <c r="E5" s="9"/>
      <c r="F5" s="9"/>
      <c r="G5" s="9"/>
      <c r="H5" s="9"/>
      <c r="I5" s="9"/>
      <c r="J5" s="9"/>
      <c r="K5" s="9"/>
      <c r="L5" s="7"/>
      <c r="P5">
        <v>1</v>
      </c>
      <c r="Q5">
        <f>C5*Q36</f>
        <v>0</v>
      </c>
      <c r="R5">
        <f>C5*R36</f>
        <v>0</v>
      </c>
      <c r="S5">
        <f>C5*S36</f>
        <v>0</v>
      </c>
      <c r="T5">
        <f>C5*T36</f>
        <v>0</v>
      </c>
      <c r="U5">
        <f>C5*U36</f>
        <v>0</v>
      </c>
      <c r="V5">
        <f>C5*V36</f>
        <v>0</v>
      </c>
      <c r="W5">
        <f>C5*W36</f>
        <v>0</v>
      </c>
      <c r="X5">
        <f>C5*X36</f>
        <v>0</v>
      </c>
      <c r="Y5">
        <f>C5*Y36</f>
        <v>0</v>
      </c>
      <c r="Z5">
        <f>C5*Z36</f>
        <v>0</v>
      </c>
      <c r="AA5">
        <f>C5*AA36</f>
        <v>0</v>
      </c>
      <c r="AB5">
        <f>C5*AB36</f>
        <v>0</v>
      </c>
      <c r="AC5">
        <f>C5*AC36</f>
        <v>0</v>
      </c>
      <c r="AD5">
        <f>C5*AD36</f>
        <v>0</v>
      </c>
      <c r="AE5">
        <f>C5*AE36</f>
        <v>0</v>
      </c>
      <c r="AF5">
        <f>C5*AF36</f>
        <v>0</v>
      </c>
      <c r="AG5">
        <f>C5*AG36</f>
        <v>0</v>
      </c>
      <c r="AH5">
        <f>C5*AH36</f>
        <v>0</v>
      </c>
      <c r="AI5">
        <f>C5*AI36</f>
        <v>0</v>
      </c>
      <c r="AJ5">
        <f>C5*AJ36</f>
        <v>0</v>
      </c>
      <c r="AK5">
        <f>C5*AK36</f>
        <v>0</v>
      </c>
      <c r="AL5">
        <f>C5*AL36</f>
        <v>0</v>
      </c>
      <c r="AM5">
        <f>C5*AM36</f>
        <v>0</v>
      </c>
      <c r="AN5">
        <f>C5*AN36</f>
        <v>0</v>
      </c>
      <c r="AO5">
        <f>C5*AO36</f>
        <v>0</v>
      </c>
      <c r="AP5">
        <f>C5*AP36</f>
        <v>0</v>
      </c>
      <c r="AQ5">
        <f>C5*AQ36</f>
        <v>0</v>
      </c>
      <c r="AR5">
        <f>C5*AR36</f>
        <v>0</v>
      </c>
      <c r="AS5">
        <f>C5*AS36</f>
        <v>0</v>
      </c>
      <c r="AT5">
        <f>C5*AT36</f>
        <v>0</v>
      </c>
      <c r="AU5">
        <f>C5*AU36</f>
        <v>0</v>
      </c>
    </row>
    <row r="6" spans="1:50" ht="23.1" customHeight="1" x14ac:dyDescent="0.3">
      <c r="A6" s="6" t="s">
        <v>1</v>
      </c>
      <c r="B6" s="8" t="s">
        <v>27</v>
      </c>
      <c r="C6" s="14">
        <v>1</v>
      </c>
      <c r="D6" s="9"/>
      <c r="E6" s="9"/>
      <c r="F6" s="9"/>
      <c r="G6" s="9"/>
      <c r="H6" s="9"/>
      <c r="I6" s="9"/>
      <c r="J6" s="9"/>
      <c r="K6" s="9"/>
      <c r="L6" s="6"/>
      <c r="Q6">
        <f>C6*Q52</f>
        <v>0</v>
      </c>
      <c r="R6">
        <f>C6*R52</f>
        <v>0</v>
      </c>
      <c r="S6">
        <f>C6*S52</f>
        <v>0</v>
      </c>
      <c r="T6">
        <f>C6*T52</f>
        <v>0</v>
      </c>
      <c r="U6">
        <f>C6*U52</f>
        <v>0</v>
      </c>
      <c r="V6">
        <f>C6*V52</f>
        <v>0</v>
      </c>
      <c r="W6">
        <f>C6*W52</f>
        <v>0</v>
      </c>
      <c r="X6">
        <f>C6*X52</f>
        <v>0</v>
      </c>
      <c r="Y6">
        <f>C6*Y52</f>
        <v>0</v>
      </c>
      <c r="Z6">
        <f>C6*Z52</f>
        <v>0</v>
      </c>
      <c r="AA6">
        <f>C6*AA52</f>
        <v>0</v>
      </c>
      <c r="AB6">
        <f>C6*AB52</f>
        <v>0</v>
      </c>
      <c r="AC6">
        <f>C6*AC52</f>
        <v>0</v>
      </c>
      <c r="AD6">
        <f>C6*AD52</f>
        <v>0</v>
      </c>
      <c r="AE6">
        <f>C6*AE52</f>
        <v>0</v>
      </c>
      <c r="AF6">
        <f>C6*AF52</f>
        <v>0</v>
      </c>
      <c r="AG6">
        <f>C6*AG52</f>
        <v>0</v>
      </c>
      <c r="AH6">
        <f>C6*AH52</f>
        <v>0</v>
      </c>
      <c r="AI6">
        <f>C6*AI52</f>
        <v>0</v>
      </c>
      <c r="AJ6">
        <f>C6*AJ52</f>
        <v>0</v>
      </c>
      <c r="AK6">
        <f>C6*AK52</f>
        <v>0</v>
      </c>
      <c r="AL6">
        <f>C6*AL52</f>
        <v>0</v>
      </c>
      <c r="AM6">
        <f>C6*AM52</f>
        <v>0</v>
      </c>
      <c r="AN6">
        <f>C6*AN52</f>
        <v>0</v>
      </c>
      <c r="AO6">
        <f>C6*AO52</f>
        <v>0</v>
      </c>
      <c r="AP6">
        <f>C6*AP52</f>
        <v>0</v>
      </c>
      <c r="AQ6">
        <f>C6*AQ52</f>
        <v>0</v>
      </c>
      <c r="AR6">
        <f>C6*AR52</f>
        <v>0</v>
      </c>
      <c r="AS6">
        <f>C6*AS52</f>
        <v>0</v>
      </c>
      <c r="AT6">
        <f>C6*AT52</f>
        <v>0</v>
      </c>
      <c r="AU6">
        <f>C6*AU52</f>
        <v>0</v>
      </c>
    </row>
    <row r="7" spans="1:50" ht="23.1" customHeight="1" x14ac:dyDescent="0.3">
      <c r="A7" s="7"/>
      <c r="B7" s="14"/>
      <c r="C7" s="14"/>
      <c r="D7" s="9"/>
      <c r="E7" s="9"/>
      <c r="F7" s="9"/>
      <c r="G7" s="9"/>
      <c r="H7" s="9"/>
      <c r="I7" s="9"/>
      <c r="J7" s="9"/>
      <c r="K7" s="9"/>
      <c r="L7" s="7"/>
    </row>
    <row r="8" spans="1:50" ht="23.1" customHeight="1" x14ac:dyDescent="0.3">
      <c r="A8" s="7"/>
      <c r="B8" s="14"/>
      <c r="C8" s="14"/>
      <c r="D8" s="9"/>
      <c r="E8" s="9"/>
      <c r="F8" s="9"/>
      <c r="G8" s="9"/>
      <c r="H8" s="9"/>
      <c r="I8" s="9"/>
      <c r="J8" s="9"/>
      <c r="K8" s="9"/>
      <c r="L8" s="7"/>
    </row>
    <row r="9" spans="1:50" ht="23.1" customHeight="1" x14ac:dyDescent="0.3">
      <c r="A9" s="7"/>
      <c r="B9" s="14"/>
      <c r="C9" s="14"/>
      <c r="D9" s="9"/>
      <c r="E9" s="9"/>
      <c r="F9" s="9"/>
      <c r="G9" s="9"/>
      <c r="H9" s="9"/>
      <c r="I9" s="9"/>
      <c r="J9" s="9"/>
      <c r="K9" s="9"/>
      <c r="L9" s="7"/>
    </row>
    <row r="10" spans="1:50" ht="23.1" customHeight="1" x14ac:dyDescent="0.3">
      <c r="A10" s="7"/>
      <c r="B10" s="14"/>
      <c r="C10" s="14"/>
      <c r="D10" s="9"/>
      <c r="E10" s="9"/>
      <c r="F10" s="9"/>
      <c r="G10" s="9"/>
      <c r="H10" s="9"/>
      <c r="I10" s="9"/>
      <c r="J10" s="9"/>
      <c r="K10" s="9"/>
      <c r="L10" s="7"/>
    </row>
    <row r="11" spans="1:50" ht="23.1" customHeight="1" x14ac:dyDescent="0.3">
      <c r="A11" s="7"/>
      <c r="B11" s="14"/>
      <c r="C11" s="14"/>
      <c r="D11" s="9"/>
      <c r="E11" s="9"/>
      <c r="F11" s="9"/>
      <c r="G11" s="9"/>
      <c r="H11" s="9"/>
      <c r="I11" s="9"/>
      <c r="J11" s="9"/>
      <c r="K11" s="9"/>
      <c r="L11" s="7"/>
    </row>
    <row r="12" spans="1:50" ht="23.1" customHeight="1" x14ac:dyDescent="0.3">
      <c r="A12" s="7"/>
      <c r="B12" s="14"/>
      <c r="C12" s="14"/>
      <c r="D12" s="9"/>
      <c r="E12" s="9"/>
      <c r="F12" s="9"/>
      <c r="G12" s="9"/>
      <c r="H12" s="9"/>
      <c r="I12" s="9"/>
      <c r="J12" s="9"/>
      <c r="K12" s="9"/>
      <c r="L12" s="7"/>
    </row>
    <row r="13" spans="1:50" ht="23.1" customHeight="1" x14ac:dyDescent="0.3">
      <c r="A13" s="7"/>
      <c r="B13" s="14"/>
      <c r="C13" s="14"/>
      <c r="D13" s="9"/>
      <c r="E13" s="9"/>
      <c r="F13" s="9"/>
      <c r="G13" s="9"/>
      <c r="H13" s="9"/>
      <c r="I13" s="9"/>
      <c r="J13" s="9"/>
      <c r="K13" s="9"/>
      <c r="L13" s="7"/>
    </row>
    <row r="14" spans="1:50" ht="23.1" customHeight="1" x14ac:dyDescent="0.3">
      <c r="A14" s="7"/>
      <c r="B14" s="14"/>
      <c r="C14" s="14"/>
      <c r="D14" s="9"/>
      <c r="E14" s="9"/>
      <c r="F14" s="9"/>
      <c r="G14" s="9"/>
      <c r="H14" s="9"/>
      <c r="I14" s="9"/>
      <c r="J14" s="9"/>
      <c r="K14" s="9"/>
      <c r="L14" s="7"/>
    </row>
    <row r="15" spans="1:50" ht="23.1" customHeight="1" x14ac:dyDescent="0.3">
      <c r="A15" s="7"/>
      <c r="B15" s="14"/>
      <c r="C15" s="14"/>
      <c r="D15" s="9"/>
      <c r="E15" s="9"/>
      <c r="F15" s="9"/>
      <c r="G15" s="9"/>
      <c r="H15" s="9"/>
      <c r="I15" s="9"/>
      <c r="J15" s="9"/>
      <c r="K15" s="9"/>
      <c r="L15" s="7"/>
    </row>
    <row r="16" spans="1:50" ht="23.1" customHeight="1" x14ac:dyDescent="0.3">
      <c r="A16" s="7"/>
      <c r="B16" s="14"/>
      <c r="C16" s="14"/>
      <c r="D16" s="9"/>
      <c r="E16" s="9"/>
      <c r="F16" s="9"/>
      <c r="G16" s="9"/>
      <c r="H16" s="9"/>
      <c r="I16" s="9"/>
      <c r="J16" s="9"/>
      <c r="K16" s="9"/>
      <c r="L16" s="7"/>
    </row>
    <row r="17" spans="1:50" ht="23.1" customHeight="1" x14ac:dyDescent="0.3">
      <c r="A17" s="7"/>
      <c r="B17" s="14"/>
      <c r="C17" s="14"/>
      <c r="D17" s="9"/>
      <c r="E17" s="9"/>
      <c r="F17" s="9"/>
      <c r="G17" s="9"/>
      <c r="H17" s="9"/>
      <c r="I17" s="9"/>
      <c r="J17" s="9"/>
      <c r="K17" s="9"/>
      <c r="L17" s="7"/>
    </row>
    <row r="18" spans="1:50" ht="23.1" customHeight="1" x14ac:dyDescent="0.3">
      <c r="A18" s="7"/>
      <c r="B18" s="14"/>
      <c r="C18" s="14"/>
      <c r="D18" s="9"/>
      <c r="E18" s="9"/>
      <c r="F18" s="9"/>
      <c r="G18" s="9"/>
      <c r="H18" s="9"/>
      <c r="I18" s="9"/>
      <c r="J18" s="9"/>
      <c r="K18" s="9"/>
      <c r="L18" s="7"/>
    </row>
    <row r="19" spans="1:50" ht="23.1" customHeight="1" x14ac:dyDescent="0.3">
      <c r="A19" s="7"/>
      <c r="B19" s="14"/>
      <c r="C19" s="14"/>
      <c r="D19" s="9"/>
      <c r="E19" s="9"/>
      <c r="F19" s="9"/>
      <c r="G19" s="9"/>
      <c r="H19" s="9"/>
      <c r="I19" s="9"/>
      <c r="J19" s="9"/>
      <c r="K19" s="9"/>
      <c r="L19" s="7"/>
    </row>
    <row r="20" spans="1:50" ht="23.1" customHeight="1" x14ac:dyDescent="0.3">
      <c r="A20" s="10" t="s">
        <v>29</v>
      </c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1"/>
      <c r="Q20">
        <f t="shared" ref="Q20:AX20" si="0">SUM(Q5:Q6)</f>
        <v>0</v>
      </c>
      <c r="R20">
        <f t="shared" si="0"/>
        <v>0</v>
      </c>
      <c r="S20">
        <f t="shared" si="0"/>
        <v>0</v>
      </c>
      <c r="T20">
        <f t="shared" si="0"/>
        <v>0</v>
      </c>
      <c r="U20">
        <f t="shared" si="0"/>
        <v>0</v>
      </c>
      <c r="V20">
        <f t="shared" si="0"/>
        <v>0</v>
      </c>
      <c r="W20">
        <f t="shared" si="0"/>
        <v>0</v>
      </c>
      <c r="X20">
        <f t="shared" si="0"/>
        <v>0</v>
      </c>
      <c r="Y20">
        <f t="shared" si="0"/>
        <v>0</v>
      </c>
      <c r="Z20">
        <f t="shared" si="0"/>
        <v>0</v>
      </c>
      <c r="AA20">
        <f t="shared" si="0"/>
        <v>0</v>
      </c>
      <c r="AB20">
        <f t="shared" si="0"/>
        <v>0</v>
      </c>
      <c r="AC20">
        <f t="shared" si="0"/>
        <v>0</v>
      </c>
      <c r="AD20">
        <f t="shared" si="0"/>
        <v>0</v>
      </c>
      <c r="AE20">
        <f t="shared" si="0"/>
        <v>0</v>
      </c>
      <c r="AF20">
        <f t="shared" si="0"/>
        <v>0</v>
      </c>
      <c r="AG20">
        <f t="shared" si="0"/>
        <v>0</v>
      </c>
      <c r="AH20">
        <f t="shared" si="0"/>
        <v>0</v>
      </c>
      <c r="AI20">
        <f t="shared" si="0"/>
        <v>0</v>
      </c>
      <c r="AJ20">
        <f t="shared" si="0"/>
        <v>0</v>
      </c>
      <c r="AK20">
        <f t="shared" si="0"/>
        <v>0</v>
      </c>
      <c r="AL20">
        <f t="shared" si="0"/>
        <v>0</v>
      </c>
      <c r="AM20">
        <f t="shared" si="0"/>
        <v>0</v>
      </c>
      <c r="AN20">
        <f t="shared" si="0"/>
        <v>0</v>
      </c>
      <c r="AO20">
        <f t="shared" si="0"/>
        <v>0</v>
      </c>
      <c r="AP20">
        <f t="shared" si="0"/>
        <v>0</v>
      </c>
      <c r="AQ20">
        <f t="shared" si="0"/>
        <v>0</v>
      </c>
      <c r="AR20">
        <f t="shared" si="0"/>
        <v>0</v>
      </c>
      <c r="AS20">
        <f t="shared" si="0"/>
        <v>0</v>
      </c>
      <c r="AT20">
        <f t="shared" si="0"/>
        <v>0</v>
      </c>
      <c r="AU20">
        <f t="shared" si="0"/>
        <v>0</v>
      </c>
      <c r="AV20">
        <f t="shared" si="0"/>
        <v>0</v>
      </c>
      <c r="AW20">
        <f t="shared" si="0"/>
        <v>0</v>
      </c>
      <c r="AX20">
        <f t="shared" si="0"/>
        <v>0</v>
      </c>
    </row>
    <row r="21" spans="1:50" ht="23.1" customHeight="1" x14ac:dyDescent="0.3">
      <c r="A21" s="6" t="s">
        <v>0</v>
      </c>
      <c r="B21" s="14"/>
      <c r="C21" s="14"/>
      <c r="D21" s="9"/>
      <c r="E21" s="9"/>
      <c r="F21" s="9"/>
      <c r="G21" s="9"/>
      <c r="H21" s="9"/>
      <c r="I21" s="9"/>
      <c r="J21" s="9"/>
      <c r="K21" s="9"/>
      <c r="L21" s="7"/>
    </row>
    <row r="22" spans="1:50" ht="23.1" customHeight="1" x14ac:dyDescent="0.3">
      <c r="A22" s="6" t="s">
        <v>107</v>
      </c>
      <c r="B22" s="8" t="s">
        <v>27</v>
      </c>
      <c r="C22" s="14">
        <v>1</v>
      </c>
      <c r="D22" s="9"/>
      <c r="E22" s="9"/>
      <c r="F22" s="9"/>
      <c r="G22" s="9"/>
      <c r="H22" s="9"/>
      <c r="I22" s="9"/>
      <c r="J22" s="9"/>
      <c r="K22" s="9"/>
      <c r="L22" s="7"/>
      <c r="P22">
        <v>1</v>
      </c>
      <c r="Q22">
        <f>C22*내역서!R20</f>
        <v>0</v>
      </c>
      <c r="R22">
        <f>C22*내역서!S20</f>
        <v>0</v>
      </c>
      <c r="S22">
        <f>C22*내역서!T20</f>
        <v>0</v>
      </c>
      <c r="T22">
        <f>C22*내역서!U20</f>
        <v>0</v>
      </c>
      <c r="U22">
        <f>C22*내역서!V20</f>
        <v>0</v>
      </c>
      <c r="V22">
        <f>C22*내역서!W20</f>
        <v>0</v>
      </c>
      <c r="W22">
        <f>C22*내역서!X20</f>
        <v>0</v>
      </c>
      <c r="X22">
        <f>C22*내역서!Y20</f>
        <v>0</v>
      </c>
      <c r="Y22">
        <f>C22*내역서!Z20</f>
        <v>0</v>
      </c>
      <c r="Z22">
        <f>C22*내역서!AA20</f>
        <v>0</v>
      </c>
      <c r="AA22">
        <f>C22*내역서!AB20</f>
        <v>0</v>
      </c>
      <c r="AB22">
        <f>C22*내역서!AC20</f>
        <v>0</v>
      </c>
      <c r="AC22">
        <f>C22*내역서!AD20</f>
        <v>0</v>
      </c>
      <c r="AD22">
        <f>C22*내역서!AE20</f>
        <v>0</v>
      </c>
      <c r="AE22">
        <f>C22*내역서!AF20</f>
        <v>0</v>
      </c>
      <c r="AF22">
        <f>C22*내역서!AG20</f>
        <v>0</v>
      </c>
      <c r="AG22">
        <f>C22*내역서!AH20</f>
        <v>0</v>
      </c>
      <c r="AH22">
        <f>C22*내역서!AI20</f>
        <v>0</v>
      </c>
      <c r="AI22">
        <f>C22*내역서!AJ20</f>
        <v>0</v>
      </c>
      <c r="AJ22">
        <f>C22*내역서!AK20</f>
        <v>0</v>
      </c>
      <c r="AK22">
        <f>C22*내역서!AL20</f>
        <v>0</v>
      </c>
      <c r="AL22">
        <f>C22*내역서!AM20</f>
        <v>0</v>
      </c>
      <c r="AM22">
        <f>C22*내역서!AN20</f>
        <v>0</v>
      </c>
      <c r="AN22">
        <f>C22*내역서!AO20</f>
        <v>0</v>
      </c>
      <c r="AO22">
        <f>C22*내역서!AP20</f>
        <v>0</v>
      </c>
      <c r="AP22">
        <f>C22*내역서!AQ20</f>
        <v>0</v>
      </c>
      <c r="AQ22">
        <f>C22*내역서!AR20</f>
        <v>0</v>
      </c>
      <c r="AR22">
        <f>C22*내역서!AS20</f>
        <v>0</v>
      </c>
      <c r="AS22">
        <f>C22*내역서!AT20</f>
        <v>0</v>
      </c>
      <c r="AT22">
        <f>C22*내역서!AU20</f>
        <v>0</v>
      </c>
      <c r="AU22">
        <f>C22*내역서!AV20</f>
        <v>0</v>
      </c>
    </row>
    <row r="23" spans="1:50" ht="23.1" customHeight="1" x14ac:dyDescent="0.3">
      <c r="A23" s="6" t="s">
        <v>108</v>
      </c>
      <c r="B23" s="8" t="s">
        <v>27</v>
      </c>
      <c r="C23" s="14">
        <v>1</v>
      </c>
      <c r="D23" s="9"/>
      <c r="E23" s="9"/>
      <c r="F23" s="9"/>
      <c r="G23" s="9"/>
      <c r="H23" s="9"/>
      <c r="I23" s="9"/>
      <c r="J23" s="9"/>
      <c r="K23" s="9"/>
      <c r="L23" s="7"/>
      <c r="P23">
        <v>1</v>
      </c>
      <c r="Q23">
        <f>C23*내역서!R52</f>
        <v>0</v>
      </c>
      <c r="R23">
        <f>C23*내역서!S52</f>
        <v>0</v>
      </c>
      <c r="S23">
        <f>C23*내역서!T52</f>
        <v>0</v>
      </c>
      <c r="T23">
        <f>C23*내역서!U52</f>
        <v>0</v>
      </c>
      <c r="U23">
        <f>C23*내역서!V52</f>
        <v>0</v>
      </c>
      <c r="V23">
        <f>C23*내역서!W52</f>
        <v>0</v>
      </c>
      <c r="W23">
        <f>C23*내역서!X52</f>
        <v>0</v>
      </c>
      <c r="X23">
        <f>C23*내역서!Y52</f>
        <v>0</v>
      </c>
      <c r="Y23">
        <f>C23*내역서!Z52</f>
        <v>0</v>
      </c>
      <c r="Z23">
        <f>C23*내역서!AA52</f>
        <v>0</v>
      </c>
      <c r="AA23">
        <f>C23*내역서!AB52</f>
        <v>0</v>
      </c>
      <c r="AB23">
        <f>C23*내역서!AC52</f>
        <v>0</v>
      </c>
      <c r="AC23">
        <f>C23*내역서!AD52</f>
        <v>0</v>
      </c>
      <c r="AD23">
        <f>C23*내역서!AE52</f>
        <v>0</v>
      </c>
      <c r="AE23">
        <f>C23*내역서!AF52</f>
        <v>0</v>
      </c>
      <c r="AF23">
        <f>C23*내역서!AG52</f>
        <v>0</v>
      </c>
      <c r="AG23">
        <f>C23*내역서!AH52</f>
        <v>0</v>
      </c>
      <c r="AH23">
        <f>C23*내역서!AI52</f>
        <v>0</v>
      </c>
      <c r="AI23">
        <f>C23*내역서!AJ52</f>
        <v>0</v>
      </c>
      <c r="AJ23">
        <f>C23*내역서!AK52</f>
        <v>0</v>
      </c>
      <c r="AK23">
        <f>C23*내역서!AL52</f>
        <v>0</v>
      </c>
      <c r="AL23">
        <f>C23*내역서!AM52</f>
        <v>0</v>
      </c>
      <c r="AM23">
        <f>C23*내역서!AN52</f>
        <v>0</v>
      </c>
      <c r="AN23">
        <f>C23*내역서!AO52</f>
        <v>0</v>
      </c>
      <c r="AO23">
        <f>C23*내역서!AP52</f>
        <v>0</v>
      </c>
      <c r="AP23">
        <f>C23*내역서!AQ52</f>
        <v>0</v>
      </c>
      <c r="AQ23">
        <f>C23*내역서!AR52</f>
        <v>0</v>
      </c>
      <c r="AR23">
        <f>C23*내역서!AS52</f>
        <v>0</v>
      </c>
      <c r="AS23">
        <f>C23*내역서!AT52</f>
        <v>0</v>
      </c>
      <c r="AT23">
        <f>C23*내역서!AU52</f>
        <v>0</v>
      </c>
      <c r="AU23">
        <f>C23*내역서!AV52</f>
        <v>0</v>
      </c>
    </row>
    <row r="24" spans="1:50" ht="23.1" customHeight="1" x14ac:dyDescent="0.3">
      <c r="A24" s="6" t="s">
        <v>110</v>
      </c>
      <c r="B24" s="8" t="s">
        <v>27</v>
      </c>
      <c r="C24" s="14">
        <v>1</v>
      </c>
      <c r="D24" s="9"/>
      <c r="E24" s="9"/>
      <c r="F24" s="9"/>
      <c r="G24" s="9"/>
      <c r="H24" s="9"/>
      <c r="I24" s="9"/>
      <c r="J24" s="9"/>
      <c r="K24" s="9"/>
      <c r="L24" s="7"/>
      <c r="P24">
        <v>1</v>
      </c>
      <c r="Q24">
        <f>C24*내역서!R68</f>
        <v>0</v>
      </c>
      <c r="R24">
        <f>C24*내역서!S68</f>
        <v>0</v>
      </c>
      <c r="S24">
        <f>C24*내역서!T68</f>
        <v>0</v>
      </c>
      <c r="T24">
        <f>C24*내역서!U68</f>
        <v>0</v>
      </c>
      <c r="U24">
        <f>C24*내역서!V68</f>
        <v>0</v>
      </c>
      <c r="V24">
        <f>C24*내역서!W68</f>
        <v>0</v>
      </c>
      <c r="W24">
        <f>C24*내역서!X68</f>
        <v>0</v>
      </c>
      <c r="X24">
        <f>C24*내역서!Y68</f>
        <v>0</v>
      </c>
      <c r="Y24">
        <f>C24*내역서!Z68</f>
        <v>0</v>
      </c>
      <c r="Z24">
        <f>C24*내역서!AA68</f>
        <v>0</v>
      </c>
      <c r="AA24">
        <f>C24*내역서!AB68</f>
        <v>0</v>
      </c>
      <c r="AB24">
        <f>C24*내역서!AC68</f>
        <v>0</v>
      </c>
      <c r="AC24">
        <f>C24*내역서!AD68</f>
        <v>0</v>
      </c>
      <c r="AD24">
        <f>C24*내역서!AE68</f>
        <v>0</v>
      </c>
      <c r="AE24">
        <f>C24*내역서!AF68</f>
        <v>0</v>
      </c>
      <c r="AF24">
        <f>C24*내역서!AG68</f>
        <v>0</v>
      </c>
      <c r="AG24">
        <f>C24*내역서!AH68</f>
        <v>0</v>
      </c>
      <c r="AH24">
        <f>C24*내역서!AI68</f>
        <v>0</v>
      </c>
      <c r="AI24">
        <f>C24*내역서!AJ68</f>
        <v>0</v>
      </c>
      <c r="AJ24">
        <f>C24*내역서!AK68</f>
        <v>0</v>
      </c>
      <c r="AK24">
        <f>C24*내역서!AL68</f>
        <v>0</v>
      </c>
      <c r="AL24">
        <f>C24*내역서!AM68</f>
        <v>0</v>
      </c>
      <c r="AM24">
        <f>C24*내역서!AN68</f>
        <v>0</v>
      </c>
      <c r="AN24">
        <f>C24*내역서!AO68</f>
        <v>0</v>
      </c>
      <c r="AO24">
        <f>C24*내역서!AP68</f>
        <v>0</v>
      </c>
      <c r="AP24">
        <f>C24*내역서!AQ68</f>
        <v>0</v>
      </c>
      <c r="AQ24">
        <f>C24*내역서!AR68</f>
        <v>0</v>
      </c>
      <c r="AR24">
        <f>C24*내역서!AS68</f>
        <v>0</v>
      </c>
      <c r="AS24">
        <f>C24*내역서!AT68</f>
        <v>0</v>
      </c>
      <c r="AT24">
        <f>C24*내역서!AU68</f>
        <v>0</v>
      </c>
      <c r="AU24">
        <f>C24*내역서!AV68</f>
        <v>0</v>
      </c>
    </row>
    <row r="25" spans="1:50" ht="23.1" customHeight="1" x14ac:dyDescent="0.3">
      <c r="A25" s="6" t="s">
        <v>111</v>
      </c>
      <c r="B25" s="8" t="s">
        <v>27</v>
      </c>
      <c r="C25" s="14">
        <v>1</v>
      </c>
      <c r="D25" s="9"/>
      <c r="E25" s="9"/>
      <c r="F25" s="9"/>
      <c r="G25" s="9"/>
      <c r="H25" s="9"/>
      <c r="I25" s="9"/>
      <c r="J25" s="9"/>
      <c r="K25" s="9"/>
      <c r="L25" s="7"/>
      <c r="P25">
        <v>1</v>
      </c>
      <c r="Q25">
        <f>C25*내역서!R100</f>
        <v>0</v>
      </c>
      <c r="R25">
        <f>C25*내역서!S100</f>
        <v>0</v>
      </c>
      <c r="S25">
        <f>C25*내역서!T100</f>
        <v>0</v>
      </c>
      <c r="T25">
        <f>C25*내역서!U100</f>
        <v>0</v>
      </c>
      <c r="U25">
        <f>C25*내역서!V100</f>
        <v>0</v>
      </c>
      <c r="V25">
        <f>C25*내역서!W100</f>
        <v>0</v>
      </c>
      <c r="W25">
        <f>C25*내역서!X100</f>
        <v>0</v>
      </c>
      <c r="X25">
        <f>C25*내역서!Y100</f>
        <v>0</v>
      </c>
      <c r="Y25">
        <f>C25*내역서!Z100</f>
        <v>0</v>
      </c>
      <c r="Z25">
        <f>C25*내역서!AA100</f>
        <v>0</v>
      </c>
      <c r="AA25">
        <f>C25*내역서!AB100</f>
        <v>0</v>
      </c>
      <c r="AB25">
        <f>C25*내역서!AC100</f>
        <v>0</v>
      </c>
      <c r="AC25">
        <f>C25*내역서!AD100</f>
        <v>0</v>
      </c>
      <c r="AD25">
        <f>C25*내역서!AE100</f>
        <v>0</v>
      </c>
      <c r="AE25">
        <f>C25*내역서!AF100</f>
        <v>0</v>
      </c>
      <c r="AF25">
        <f>C25*내역서!AG100</f>
        <v>0</v>
      </c>
      <c r="AG25">
        <f>C25*내역서!AH100</f>
        <v>0</v>
      </c>
      <c r="AH25">
        <f>C25*내역서!AI100</f>
        <v>0</v>
      </c>
      <c r="AI25">
        <f>C25*내역서!AJ100</f>
        <v>0</v>
      </c>
      <c r="AJ25">
        <f>C25*내역서!AK100</f>
        <v>0</v>
      </c>
      <c r="AK25">
        <f>C25*내역서!AL100</f>
        <v>0</v>
      </c>
      <c r="AL25">
        <f>C25*내역서!AM100</f>
        <v>0</v>
      </c>
      <c r="AM25">
        <f>C25*내역서!AN100</f>
        <v>0</v>
      </c>
      <c r="AN25">
        <f>C25*내역서!AO100</f>
        <v>0</v>
      </c>
      <c r="AO25">
        <f>C25*내역서!AP100</f>
        <v>0</v>
      </c>
      <c r="AP25">
        <f>C25*내역서!AQ100</f>
        <v>0</v>
      </c>
      <c r="AQ25">
        <f>C25*내역서!AR100</f>
        <v>0</v>
      </c>
      <c r="AR25">
        <f>C25*내역서!AS100</f>
        <v>0</v>
      </c>
      <c r="AS25">
        <f>C25*내역서!AT100</f>
        <v>0</v>
      </c>
      <c r="AT25">
        <f>C25*내역서!AU100</f>
        <v>0</v>
      </c>
      <c r="AU25">
        <f>C25*내역서!AV100</f>
        <v>0</v>
      </c>
    </row>
    <row r="26" spans="1:50" ht="23.1" customHeight="1" x14ac:dyDescent="0.3">
      <c r="A26" s="7"/>
      <c r="B26" s="14"/>
      <c r="C26" s="14"/>
      <c r="D26" s="9"/>
      <c r="E26" s="9"/>
      <c r="F26" s="9"/>
      <c r="G26" s="9"/>
      <c r="H26" s="9"/>
      <c r="I26" s="9"/>
      <c r="J26" s="9"/>
      <c r="K26" s="9"/>
      <c r="L26" s="7"/>
    </row>
    <row r="27" spans="1:50" ht="23.1" customHeight="1" x14ac:dyDescent="0.3">
      <c r="A27" s="7"/>
      <c r="B27" s="14"/>
      <c r="C27" s="14"/>
      <c r="D27" s="9"/>
      <c r="E27" s="9"/>
      <c r="F27" s="9"/>
      <c r="G27" s="9"/>
      <c r="H27" s="9"/>
      <c r="I27" s="9"/>
      <c r="J27" s="9"/>
      <c r="K27" s="9"/>
      <c r="L27" s="7"/>
    </row>
    <row r="28" spans="1:50" ht="23.1" customHeight="1" x14ac:dyDescent="0.3">
      <c r="A28" s="7"/>
      <c r="B28" s="14"/>
      <c r="C28" s="14"/>
      <c r="D28" s="9"/>
      <c r="E28" s="9"/>
      <c r="F28" s="9"/>
      <c r="G28" s="9"/>
      <c r="H28" s="9"/>
      <c r="I28" s="9"/>
      <c r="J28" s="9"/>
      <c r="K28" s="9"/>
      <c r="L28" s="7"/>
    </row>
    <row r="29" spans="1:50" ht="23.1" customHeight="1" x14ac:dyDescent="0.3">
      <c r="A29" s="7"/>
      <c r="B29" s="14"/>
      <c r="C29" s="14"/>
      <c r="D29" s="9"/>
      <c r="E29" s="9"/>
      <c r="F29" s="9"/>
      <c r="G29" s="9"/>
      <c r="H29" s="9"/>
      <c r="I29" s="9"/>
      <c r="J29" s="9"/>
      <c r="K29" s="9"/>
      <c r="L29" s="7"/>
    </row>
    <row r="30" spans="1:50" ht="23.1" customHeight="1" x14ac:dyDescent="0.3">
      <c r="A30" s="7"/>
      <c r="B30" s="14"/>
      <c r="C30" s="14"/>
      <c r="D30" s="9"/>
      <c r="E30" s="9"/>
      <c r="F30" s="9"/>
      <c r="G30" s="9"/>
      <c r="H30" s="9"/>
      <c r="I30" s="9"/>
      <c r="J30" s="9"/>
      <c r="K30" s="9"/>
      <c r="L30" s="7"/>
    </row>
    <row r="31" spans="1:50" ht="23.1" customHeight="1" x14ac:dyDescent="0.3">
      <c r="A31" s="7"/>
      <c r="B31" s="14"/>
      <c r="C31" s="14"/>
      <c r="D31" s="9"/>
      <c r="E31" s="9"/>
      <c r="F31" s="9"/>
      <c r="G31" s="9"/>
      <c r="H31" s="9"/>
      <c r="I31" s="9"/>
      <c r="J31" s="9"/>
      <c r="K31" s="9"/>
      <c r="L31" s="7"/>
    </row>
    <row r="32" spans="1:50" ht="23.1" customHeight="1" x14ac:dyDescent="0.3">
      <c r="A32" s="7"/>
      <c r="B32" s="14"/>
      <c r="C32" s="14"/>
      <c r="D32" s="9"/>
      <c r="E32" s="9"/>
      <c r="F32" s="9"/>
      <c r="G32" s="9"/>
      <c r="H32" s="9"/>
      <c r="I32" s="9"/>
      <c r="J32" s="9"/>
      <c r="K32" s="9"/>
      <c r="L32" s="7"/>
    </row>
    <row r="33" spans="1:50" ht="23.1" customHeight="1" x14ac:dyDescent="0.3">
      <c r="A33" s="7"/>
      <c r="B33" s="14"/>
      <c r="C33" s="14"/>
      <c r="D33" s="9"/>
      <c r="E33" s="9"/>
      <c r="F33" s="9"/>
      <c r="G33" s="9"/>
      <c r="H33" s="9"/>
      <c r="I33" s="9"/>
      <c r="J33" s="9"/>
      <c r="K33" s="9"/>
      <c r="L33" s="7"/>
    </row>
    <row r="34" spans="1:50" ht="23.1" customHeight="1" x14ac:dyDescent="0.3">
      <c r="A34" s="7"/>
      <c r="B34" s="14"/>
      <c r="C34" s="14"/>
      <c r="D34" s="9"/>
      <c r="E34" s="9"/>
      <c r="F34" s="9"/>
      <c r="G34" s="9"/>
      <c r="H34" s="9"/>
      <c r="I34" s="9"/>
      <c r="J34" s="9"/>
      <c r="K34" s="9"/>
      <c r="L34" s="7"/>
    </row>
    <row r="35" spans="1:50" ht="23.1" customHeight="1" x14ac:dyDescent="0.3">
      <c r="A35" s="7"/>
      <c r="B35" s="14"/>
      <c r="C35" s="14"/>
      <c r="D35" s="9"/>
      <c r="E35" s="9"/>
      <c r="F35" s="9"/>
      <c r="G35" s="9"/>
      <c r="H35" s="9"/>
      <c r="I35" s="9"/>
      <c r="J35" s="9"/>
      <c r="K35" s="9"/>
      <c r="L35" s="7"/>
    </row>
    <row r="36" spans="1:50" ht="23.1" customHeight="1" x14ac:dyDescent="0.3">
      <c r="A36" s="10" t="s">
        <v>29</v>
      </c>
      <c r="B36" s="12"/>
      <c r="C36" s="12"/>
      <c r="D36" s="13"/>
      <c r="E36" s="13"/>
      <c r="F36" s="13"/>
      <c r="G36" s="13"/>
      <c r="H36" s="13"/>
      <c r="I36" s="13"/>
      <c r="J36" s="13"/>
      <c r="K36" s="13"/>
      <c r="L36" s="11"/>
      <c r="Q36">
        <f t="shared" ref="Q36:AX36" si="1">SUM(Q22:Q25)</f>
        <v>0</v>
      </c>
      <c r="R36">
        <f t="shared" si="1"/>
        <v>0</v>
      </c>
      <c r="S36">
        <f t="shared" si="1"/>
        <v>0</v>
      </c>
      <c r="T36">
        <f t="shared" si="1"/>
        <v>0</v>
      </c>
      <c r="U36">
        <f t="shared" si="1"/>
        <v>0</v>
      </c>
      <c r="V36">
        <f t="shared" si="1"/>
        <v>0</v>
      </c>
      <c r="W36">
        <f t="shared" si="1"/>
        <v>0</v>
      </c>
      <c r="X36">
        <f t="shared" si="1"/>
        <v>0</v>
      </c>
      <c r="Y36">
        <f t="shared" si="1"/>
        <v>0</v>
      </c>
      <c r="Z36">
        <f t="shared" si="1"/>
        <v>0</v>
      </c>
      <c r="AA36">
        <f t="shared" si="1"/>
        <v>0</v>
      </c>
      <c r="AB36">
        <f t="shared" si="1"/>
        <v>0</v>
      </c>
      <c r="AC36">
        <f t="shared" si="1"/>
        <v>0</v>
      </c>
      <c r="AD36">
        <f t="shared" si="1"/>
        <v>0</v>
      </c>
      <c r="AE36">
        <f t="shared" si="1"/>
        <v>0</v>
      </c>
      <c r="AF36">
        <f t="shared" si="1"/>
        <v>0</v>
      </c>
      <c r="AG36">
        <f t="shared" si="1"/>
        <v>0</v>
      </c>
      <c r="AH36">
        <f t="shared" si="1"/>
        <v>0</v>
      </c>
      <c r="AI36">
        <f t="shared" si="1"/>
        <v>0</v>
      </c>
      <c r="AJ36">
        <f t="shared" si="1"/>
        <v>0</v>
      </c>
      <c r="AK36">
        <f t="shared" si="1"/>
        <v>0</v>
      </c>
      <c r="AL36">
        <f t="shared" si="1"/>
        <v>0</v>
      </c>
      <c r="AM36">
        <f t="shared" si="1"/>
        <v>0</v>
      </c>
      <c r="AN36">
        <f t="shared" si="1"/>
        <v>0</v>
      </c>
      <c r="AO36">
        <f t="shared" si="1"/>
        <v>0</v>
      </c>
      <c r="AP36">
        <f t="shared" si="1"/>
        <v>0</v>
      </c>
      <c r="AQ36">
        <f t="shared" si="1"/>
        <v>0</v>
      </c>
      <c r="AR36">
        <f t="shared" si="1"/>
        <v>0</v>
      </c>
      <c r="AS36">
        <f t="shared" si="1"/>
        <v>0</v>
      </c>
      <c r="AT36">
        <f t="shared" si="1"/>
        <v>0</v>
      </c>
      <c r="AU36">
        <f t="shared" si="1"/>
        <v>0</v>
      </c>
      <c r="AV36">
        <f t="shared" si="1"/>
        <v>0</v>
      </c>
      <c r="AW36">
        <f t="shared" si="1"/>
        <v>0</v>
      </c>
      <c r="AX36">
        <f t="shared" si="1"/>
        <v>0</v>
      </c>
    </row>
    <row r="37" spans="1:50" ht="23.1" customHeight="1" x14ac:dyDescent="0.3">
      <c r="A37" s="6" t="s">
        <v>1</v>
      </c>
      <c r="B37" s="14"/>
      <c r="C37" s="14"/>
      <c r="D37" s="9"/>
      <c r="E37" s="9"/>
      <c r="F37" s="9"/>
      <c r="G37" s="9"/>
      <c r="H37" s="9"/>
      <c r="I37" s="9"/>
      <c r="J37" s="9"/>
      <c r="K37" s="9"/>
      <c r="L37" s="7"/>
    </row>
    <row r="38" spans="1:50" ht="23.1" customHeight="1" x14ac:dyDescent="0.3">
      <c r="A38" s="6" t="s">
        <v>113</v>
      </c>
      <c r="B38" s="8" t="s">
        <v>27</v>
      </c>
      <c r="C38" s="14">
        <v>1</v>
      </c>
      <c r="D38" s="9"/>
      <c r="E38" s="9"/>
      <c r="F38" s="9"/>
      <c r="G38" s="9"/>
      <c r="H38" s="9"/>
      <c r="I38" s="9"/>
      <c r="J38" s="9"/>
      <c r="K38" s="9"/>
      <c r="L38" s="6"/>
      <c r="P38">
        <v>1</v>
      </c>
      <c r="Q38">
        <f>C38*내역서!R116</f>
        <v>0</v>
      </c>
      <c r="R38">
        <f>C38*내역서!S116</f>
        <v>0</v>
      </c>
      <c r="S38">
        <f>C38*내역서!T116</f>
        <v>0</v>
      </c>
      <c r="T38">
        <f>C38*내역서!U116</f>
        <v>0</v>
      </c>
      <c r="U38">
        <f>C38*내역서!V116</f>
        <v>0</v>
      </c>
      <c r="V38">
        <f>C38*내역서!W116</f>
        <v>0</v>
      </c>
      <c r="W38">
        <f>C38*내역서!X116</f>
        <v>0</v>
      </c>
      <c r="X38">
        <f>C38*내역서!Y116</f>
        <v>0</v>
      </c>
      <c r="Y38">
        <f>C38*내역서!Z116</f>
        <v>0</v>
      </c>
      <c r="Z38">
        <f>C38*내역서!AA116</f>
        <v>0</v>
      </c>
      <c r="AA38">
        <f>C38*내역서!AB116</f>
        <v>0</v>
      </c>
      <c r="AB38">
        <f>C38*내역서!AC116</f>
        <v>0</v>
      </c>
      <c r="AC38">
        <f>C38*내역서!AD116</f>
        <v>0</v>
      </c>
      <c r="AD38">
        <f>C38*내역서!AE116</f>
        <v>0</v>
      </c>
      <c r="AE38">
        <f>C38*내역서!AF116</f>
        <v>0</v>
      </c>
      <c r="AF38">
        <f>C38*내역서!AG116</f>
        <v>0</v>
      </c>
      <c r="AG38">
        <f>C38*내역서!AH116</f>
        <v>0</v>
      </c>
      <c r="AH38">
        <f>C38*내역서!AI116</f>
        <v>0</v>
      </c>
      <c r="AI38">
        <f>C38*내역서!AJ116</f>
        <v>0</v>
      </c>
      <c r="AJ38">
        <f>C38*내역서!AK116</f>
        <v>0</v>
      </c>
      <c r="AK38">
        <f>C38*내역서!AL116</f>
        <v>0</v>
      </c>
      <c r="AL38">
        <f>C38*내역서!AM116</f>
        <v>0</v>
      </c>
      <c r="AM38">
        <f>C38*내역서!AN116</f>
        <v>0</v>
      </c>
      <c r="AN38">
        <f>C38*내역서!AO116</f>
        <v>0</v>
      </c>
      <c r="AO38">
        <f>C38*내역서!AP116</f>
        <v>0</v>
      </c>
      <c r="AP38">
        <f>C38*내역서!AQ116</f>
        <v>0</v>
      </c>
      <c r="AQ38">
        <f>C38*내역서!AR116</f>
        <v>0</v>
      </c>
      <c r="AR38">
        <f>C38*내역서!AS116</f>
        <v>0</v>
      </c>
      <c r="AS38">
        <f>C38*내역서!AT116</f>
        <v>0</v>
      </c>
      <c r="AT38">
        <f>C38*내역서!AU116</f>
        <v>0</v>
      </c>
      <c r="AU38">
        <f>C38*내역서!AV116</f>
        <v>0</v>
      </c>
    </row>
    <row r="39" spans="1:50" ht="23.1" customHeight="1" x14ac:dyDescent="0.3">
      <c r="A39" s="7"/>
      <c r="B39" s="14"/>
      <c r="C39" s="14"/>
      <c r="D39" s="9"/>
      <c r="E39" s="9"/>
      <c r="F39" s="9"/>
      <c r="G39" s="9"/>
      <c r="H39" s="9"/>
      <c r="I39" s="9"/>
      <c r="J39" s="9"/>
      <c r="K39" s="9"/>
      <c r="L39" s="7"/>
    </row>
    <row r="40" spans="1:50" ht="23.1" customHeight="1" x14ac:dyDescent="0.3">
      <c r="A40" s="7"/>
      <c r="B40" s="14"/>
      <c r="C40" s="14"/>
      <c r="D40" s="9"/>
      <c r="E40" s="9"/>
      <c r="F40" s="9"/>
      <c r="G40" s="9"/>
      <c r="H40" s="9"/>
      <c r="I40" s="9"/>
      <c r="J40" s="9"/>
      <c r="K40" s="9"/>
      <c r="L40" s="7"/>
    </row>
    <row r="41" spans="1:50" ht="23.1" customHeight="1" x14ac:dyDescent="0.3">
      <c r="A41" s="7"/>
      <c r="B41" s="14"/>
      <c r="C41" s="14"/>
      <c r="D41" s="9"/>
      <c r="E41" s="9"/>
      <c r="F41" s="9"/>
      <c r="G41" s="9"/>
      <c r="H41" s="9"/>
      <c r="I41" s="9"/>
      <c r="J41" s="9"/>
      <c r="K41" s="9"/>
      <c r="L41" s="7"/>
    </row>
    <row r="42" spans="1:50" ht="23.1" customHeight="1" x14ac:dyDescent="0.3">
      <c r="A42" s="7"/>
      <c r="B42" s="14"/>
      <c r="C42" s="14"/>
      <c r="D42" s="9"/>
      <c r="E42" s="9"/>
      <c r="F42" s="9"/>
      <c r="G42" s="9"/>
      <c r="H42" s="9"/>
      <c r="I42" s="9"/>
      <c r="J42" s="9"/>
      <c r="K42" s="9"/>
      <c r="L42" s="7"/>
    </row>
    <row r="43" spans="1:50" ht="23.1" customHeight="1" x14ac:dyDescent="0.3">
      <c r="A43" s="7"/>
      <c r="B43" s="14"/>
      <c r="C43" s="14"/>
      <c r="D43" s="9"/>
      <c r="E43" s="9"/>
      <c r="F43" s="9"/>
      <c r="G43" s="9"/>
      <c r="H43" s="9"/>
      <c r="I43" s="9"/>
      <c r="J43" s="9"/>
      <c r="K43" s="9"/>
      <c r="L43" s="7"/>
    </row>
    <row r="44" spans="1:50" ht="23.1" customHeight="1" x14ac:dyDescent="0.3">
      <c r="A44" s="7"/>
      <c r="B44" s="14"/>
      <c r="C44" s="14"/>
      <c r="D44" s="9"/>
      <c r="E44" s="9"/>
      <c r="F44" s="9"/>
      <c r="G44" s="9"/>
      <c r="H44" s="9"/>
      <c r="I44" s="9"/>
      <c r="J44" s="9"/>
      <c r="K44" s="9"/>
      <c r="L44" s="7"/>
    </row>
    <row r="45" spans="1:50" ht="23.1" customHeight="1" x14ac:dyDescent="0.3">
      <c r="A45" s="7"/>
      <c r="B45" s="14"/>
      <c r="C45" s="14"/>
      <c r="D45" s="9"/>
      <c r="E45" s="9"/>
      <c r="F45" s="9"/>
      <c r="G45" s="9"/>
      <c r="H45" s="9"/>
      <c r="I45" s="9"/>
      <c r="J45" s="9"/>
      <c r="K45" s="9"/>
      <c r="L45" s="7"/>
    </row>
    <row r="46" spans="1:50" ht="23.1" customHeight="1" x14ac:dyDescent="0.3">
      <c r="A46" s="7"/>
      <c r="B46" s="14"/>
      <c r="C46" s="14"/>
      <c r="D46" s="9"/>
      <c r="E46" s="9"/>
      <c r="F46" s="9"/>
      <c r="G46" s="9"/>
      <c r="H46" s="9"/>
      <c r="I46" s="9"/>
      <c r="J46" s="9"/>
      <c r="K46" s="9"/>
      <c r="L46" s="7"/>
    </row>
    <row r="47" spans="1:50" ht="23.1" customHeight="1" x14ac:dyDescent="0.3">
      <c r="A47" s="7"/>
      <c r="B47" s="14"/>
      <c r="C47" s="14"/>
      <c r="D47" s="9"/>
      <c r="E47" s="9"/>
      <c r="F47" s="9"/>
      <c r="G47" s="9"/>
      <c r="H47" s="9"/>
      <c r="I47" s="9"/>
      <c r="J47" s="9"/>
      <c r="K47" s="9"/>
      <c r="L47" s="7"/>
    </row>
    <row r="48" spans="1:50" ht="23.1" customHeight="1" x14ac:dyDescent="0.3">
      <c r="A48" s="7"/>
      <c r="B48" s="14"/>
      <c r="C48" s="14"/>
      <c r="D48" s="9"/>
      <c r="E48" s="9"/>
      <c r="F48" s="9"/>
      <c r="G48" s="9"/>
      <c r="H48" s="9"/>
      <c r="I48" s="9"/>
      <c r="J48" s="9"/>
      <c r="K48" s="9"/>
      <c r="L48" s="7"/>
    </row>
    <row r="49" spans="1:50" ht="23.1" customHeight="1" x14ac:dyDescent="0.3">
      <c r="A49" s="7"/>
      <c r="B49" s="14"/>
      <c r="C49" s="14"/>
      <c r="D49" s="9"/>
      <c r="E49" s="9"/>
      <c r="F49" s="9"/>
      <c r="G49" s="9"/>
      <c r="H49" s="9"/>
      <c r="I49" s="9"/>
      <c r="J49" s="9"/>
      <c r="K49" s="9"/>
      <c r="L49" s="7"/>
    </row>
    <row r="50" spans="1:50" ht="23.1" customHeight="1" x14ac:dyDescent="0.3">
      <c r="A50" s="7"/>
      <c r="B50" s="14"/>
      <c r="C50" s="14"/>
      <c r="D50" s="9"/>
      <c r="E50" s="9"/>
      <c r="F50" s="9"/>
      <c r="G50" s="9"/>
      <c r="H50" s="9"/>
      <c r="I50" s="9"/>
      <c r="J50" s="9"/>
      <c r="K50" s="9"/>
      <c r="L50" s="7"/>
    </row>
    <row r="51" spans="1:50" ht="23.1" customHeight="1" x14ac:dyDescent="0.3">
      <c r="A51" s="7"/>
      <c r="B51" s="14"/>
      <c r="C51" s="14"/>
      <c r="D51" s="9"/>
      <c r="E51" s="9"/>
      <c r="F51" s="9"/>
      <c r="G51" s="9"/>
      <c r="H51" s="9"/>
      <c r="I51" s="9"/>
      <c r="J51" s="9"/>
      <c r="K51" s="9"/>
      <c r="L51" s="7"/>
    </row>
    <row r="52" spans="1:50" ht="23.1" customHeight="1" x14ac:dyDescent="0.3">
      <c r="A52" s="10" t="s">
        <v>29</v>
      </c>
      <c r="B52" s="12"/>
      <c r="C52" s="12"/>
      <c r="D52" s="13"/>
      <c r="E52" s="13"/>
      <c r="F52" s="13"/>
      <c r="G52" s="13"/>
      <c r="H52" s="13"/>
      <c r="I52" s="13"/>
      <c r="J52" s="13"/>
      <c r="K52" s="13"/>
      <c r="L52" s="11"/>
      <c r="Q52">
        <f t="shared" ref="Q52:AX52" si="2">SUM(Q38:Q38)</f>
        <v>0</v>
      </c>
      <c r="R52">
        <f t="shared" si="2"/>
        <v>0</v>
      </c>
      <c r="S52">
        <f t="shared" si="2"/>
        <v>0</v>
      </c>
      <c r="T52">
        <f t="shared" si="2"/>
        <v>0</v>
      </c>
      <c r="U52">
        <f t="shared" si="2"/>
        <v>0</v>
      </c>
      <c r="V52">
        <f t="shared" si="2"/>
        <v>0</v>
      </c>
      <c r="W52">
        <f t="shared" si="2"/>
        <v>0</v>
      </c>
      <c r="X52">
        <f t="shared" si="2"/>
        <v>0</v>
      </c>
      <c r="Y52">
        <f t="shared" si="2"/>
        <v>0</v>
      </c>
      <c r="Z52">
        <f t="shared" si="2"/>
        <v>0</v>
      </c>
      <c r="AA52">
        <f t="shared" si="2"/>
        <v>0</v>
      </c>
      <c r="AB52">
        <f t="shared" si="2"/>
        <v>0</v>
      </c>
      <c r="AC52">
        <f t="shared" si="2"/>
        <v>0</v>
      </c>
      <c r="AD52">
        <f t="shared" si="2"/>
        <v>0</v>
      </c>
      <c r="AE52">
        <f t="shared" si="2"/>
        <v>0</v>
      </c>
      <c r="AF52">
        <f t="shared" si="2"/>
        <v>0</v>
      </c>
      <c r="AG52">
        <f t="shared" si="2"/>
        <v>0</v>
      </c>
      <c r="AH52">
        <f t="shared" si="2"/>
        <v>0</v>
      </c>
      <c r="AI52">
        <f t="shared" si="2"/>
        <v>0</v>
      </c>
      <c r="AJ52">
        <f t="shared" si="2"/>
        <v>0</v>
      </c>
      <c r="AK52">
        <f t="shared" si="2"/>
        <v>0</v>
      </c>
      <c r="AL52">
        <f t="shared" si="2"/>
        <v>0</v>
      </c>
      <c r="AM52">
        <f t="shared" si="2"/>
        <v>0</v>
      </c>
      <c r="AN52">
        <f t="shared" si="2"/>
        <v>0</v>
      </c>
      <c r="AO52">
        <f t="shared" si="2"/>
        <v>0</v>
      </c>
      <c r="AP52">
        <f t="shared" si="2"/>
        <v>0</v>
      </c>
      <c r="AQ52">
        <f t="shared" si="2"/>
        <v>0</v>
      </c>
      <c r="AR52">
        <f t="shared" si="2"/>
        <v>0</v>
      </c>
      <c r="AS52">
        <f t="shared" si="2"/>
        <v>0</v>
      </c>
      <c r="AT52">
        <f t="shared" si="2"/>
        <v>0</v>
      </c>
      <c r="AU52">
        <f t="shared" si="2"/>
        <v>0</v>
      </c>
      <c r="AV52">
        <f t="shared" si="2"/>
        <v>0</v>
      </c>
      <c r="AW52">
        <f t="shared" si="2"/>
        <v>0</v>
      </c>
      <c r="AX52">
        <f t="shared" si="2"/>
        <v>0</v>
      </c>
    </row>
  </sheetData>
  <mergeCells count="10">
    <mergeCell ref="A1:L1"/>
    <mergeCell ref="A2:L2"/>
    <mergeCell ref="A3:A4"/>
    <mergeCell ref="B3:B4"/>
    <mergeCell ref="C3:C4"/>
    <mergeCell ref="L3:L4"/>
    <mergeCell ref="D3:E3"/>
    <mergeCell ref="F3:G3"/>
    <mergeCell ref="H3:I3"/>
    <mergeCell ref="J3:K3"/>
  </mergeCells>
  <phoneticPr fontId="1" type="noConversion"/>
  <conditionalFormatting sqref="A5:L52">
    <cfRule type="containsText" dxfId="3" priority="1" stopIfTrue="1" operator="containsText" text=".">
      <formula>NOT(ISERROR(SEARCH(".",A5)))</formula>
    </cfRule>
    <cfRule type="notContainsText" dxfId="2" priority="2" stopIfTrue="1" operator="notContains" text=".">
      <formula>ISERROR(SEARCH(".",A5))</formula>
    </cfRule>
  </conditionalFormatting>
  <pageMargins left="0.59055118110236215" right="0" top="0.39370078740157477" bottom="0.1388888888888889" header="0.3" footer="0.1388888888888889"/>
  <pageSetup paperSize="9" orientation="landscape" r:id="rId1"/>
  <rowBreaks count="3" manualBreakCount="3">
    <brk id="20" max="16383" man="1"/>
    <brk id="36" max="16383" man="1"/>
    <brk id="5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B7"/>
  </sheetPr>
  <dimension ref="A1:AY116"/>
  <sheetViews>
    <sheetView tabSelected="1" view="pageBreakPreview" zoomScaleNormal="100" zoomScaleSheetLayoutView="100" workbookViewId="0">
      <pane xSplit="4" ySplit="4" topLeftCell="E80" activePane="bottomRight" state="frozen"/>
      <selection pane="topRight"/>
      <selection pane="bottomLeft"/>
      <selection pane="bottomRight" activeCell="B98" sqref="B98"/>
    </sheetView>
  </sheetViews>
  <sheetFormatPr defaultRowHeight="16.5" x14ac:dyDescent="0.3"/>
  <cols>
    <col min="1" max="2" width="20.625" style="2" customWidth="1"/>
    <col min="3" max="3" width="4.625" style="3" customWidth="1"/>
    <col min="4" max="5" width="6.625" style="4" customWidth="1"/>
    <col min="6" max="6" width="9.625" style="4" customWidth="1"/>
    <col min="7" max="7" width="6.625" style="4" customWidth="1"/>
    <col min="8" max="8" width="9.625" style="4" customWidth="1"/>
    <col min="9" max="9" width="6.625" style="4" customWidth="1"/>
    <col min="10" max="10" width="9.625" style="4" customWidth="1"/>
    <col min="11" max="11" width="6.625" style="4" customWidth="1"/>
    <col min="12" max="12" width="9.625" style="4" customWidth="1"/>
    <col min="13" max="13" width="8.625" style="4" customWidth="1"/>
    <col min="14" max="51" width="0" hidden="1" customWidth="1"/>
  </cols>
  <sheetData>
    <row r="1" spans="1:51" ht="30" customHeight="1" x14ac:dyDescent="0.3">
      <c r="A1" s="42" t="s">
        <v>73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51" ht="23.1" customHeight="1" x14ac:dyDescent="0.3">
      <c r="A2" s="59" t="s">
        <v>2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1:51" ht="23.1" customHeight="1" x14ac:dyDescent="0.3">
      <c r="A3" s="57" t="s">
        <v>74</v>
      </c>
      <c r="B3" s="57" t="s">
        <v>75</v>
      </c>
      <c r="C3" s="57" t="s">
        <v>3</v>
      </c>
      <c r="D3" s="57" t="s">
        <v>16</v>
      </c>
      <c r="E3" s="55" t="s">
        <v>35</v>
      </c>
      <c r="F3" s="56"/>
      <c r="G3" s="55" t="s">
        <v>36</v>
      </c>
      <c r="H3" s="56"/>
      <c r="I3" s="55" t="s">
        <v>37</v>
      </c>
      <c r="J3" s="56"/>
      <c r="K3" s="55" t="s">
        <v>38</v>
      </c>
      <c r="L3" s="56"/>
      <c r="M3" s="57" t="s">
        <v>76</v>
      </c>
    </row>
    <row r="4" spans="1:51" ht="23.1" customHeight="1" x14ac:dyDescent="0.3">
      <c r="A4" s="58"/>
      <c r="B4" s="58"/>
      <c r="C4" s="58"/>
      <c r="D4" s="58"/>
      <c r="E4" s="32" t="s">
        <v>17</v>
      </c>
      <c r="F4" s="32" t="s">
        <v>18</v>
      </c>
      <c r="G4" s="32" t="s">
        <v>17</v>
      </c>
      <c r="H4" s="32" t="s">
        <v>18</v>
      </c>
      <c r="I4" s="32" t="s">
        <v>17</v>
      </c>
      <c r="J4" s="32" t="s">
        <v>18</v>
      </c>
      <c r="K4" s="32" t="s">
        <v>17</v>
      </c>
      <c r="L4" s="32" t="s">
        <v>18</v>
      </c>
      <c r="M4" s="58"/>
      <c r="N4" t="s">
        <v>19</v>
      </c>
      <c r="O4" t="s">
        <v>20</v>
      </c>
      <c r="P4" t="s">
        <v>21</v>
      </c>
      <c r="Q4" t="s">
        <v>22</v>
      </c>
      <c r="R4" t="s">
        <v>26</v>
      </c>
      <c r="S4" t="s">
        <v>77</v>
      </c>
      <c r="T4" t="s">
        <v>78</v>
      </c>
      <c r="U4" t="s">
        <v>79</v>
      </c>
      <c r="V4" t="s">
        <v>80</v>
      </c>
      <c r="W4" t="s">
        <v>81</v>
      </c>
      <c r="X4" t="s">
        <v>82</v>
      </c>
      <c r="Y4" t="s">
        <v>83</v>
      </c>
      <c r="Z4" t="s">
        <v>84</v>
      </c>
      <c r="AA4" t="s">
        <v>85</v>
      </c>
      <c r="AB4" t="s">
        <v>86</v>
      </c>
      <c r="AC4" t="s">
        <v>87</v>
      </c>
      <c r="AD4" t="s">
        <v>88</v>
      </c>
      <c r="AE4" t="s">
        <v>89</v>
      </c>
      <c r="AF4" t="s">
        <v>90</v>
      </c>
      <c r="AG4" t="s">
        <v>91</v>
      </c>
      <c r="AH4" t="s">
        <v>92</v>
      </c>
      <c r="AI4" t="s">
        <v>93</v>
      </c>
      <c r="AJ4" t="s">
        <v>94</v>
      </c>
      <c r="AK4" t="s">
        <v>95</v>
      </c>
      <c r="AL4" t="s">
        <v>96</v>
      </c>
      <c r="AM4" t="s">
        <v>97</v>
      </c>
      <c r="AN4" t="s">
        <v>98</v>
      </c>
      <c r="AO4" t="s">
        <v>99</v>
      </c>
      <c r="AP4" t="s">
        <v>100</v>
      </c>
      <c r="AQ4" t="s">
        <v>101</v>
      </c>
      <c r="AR4" t="s">
        <v>102</v>
      </c>
      <c r="AS4" t="s">
        <v>103</v>
      </c>
      <c r="AT4" t="s">
        <v>104</v>
      </c>
      <c r="AU4" t="s">
        <v>105</v>
      </c>
      <c r="AV4" t="s">
        <v>106</v>
      </c>
      <c r="AW4" t="s">
        <v>23</v>
      </c>
      <c r="AX4" t="s">
        <v>24</v>
      </c>
      <c r="AY4" t="s">
        <v>4</v>
      </c>
    </row>
    <row r="5" spans="1:51" ht="23.1" customHeight="1" x14ac:dyDescent="0.3">
      <c r="A5" s="52" t="s">
        <v>107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4"/>
    </row>
    <row r="6" spans="1:51" ht="23.1" customHeight="1" x14ac:dyDescent="0.3">
      <c r="A6" s="6" t="s">
        <v>8</v>
      </c>
      <c r="B6" s="6" t="s">
        <v>43</v>
      </c>
      <c r="C6" s="28" t="s">
        <v>9</v>
      </c>
      <c r="D6" s="9">
        <v>2</v>
      </c>
      <c r="E6" s="9"/>
      <c r="F6" s="9"/>
      <c r="G6" s="9"/>
      <c r="H6" s="9"/>
      <c r="I6" s="9"/>
      <c r="J6" s="9"/>
      <c r="K6" s="9"/>
      <c r="L6" s="9"/>
      <c r="M6" s="15"/>
      <c r="O6" t="str">
        <f>""</f>
        <v/>
      </c>
      <c r="P6" s="1" t="s">
        <v>26</v>
      </c>
      <c r="Q6">
        <v>1</v>
      </c>
      <c r="R6">
        <f>IF(P6="기계경비", J6, 0)</f>
        <v>0</v>
      </c>
      <c r="S6">
        <f>IF(P6="운반비", L6, 0)</f>
        <v>0</v>
      </c>
      <c r="T6">
        <f>IF(P6="작업부산물", F6, 0)</f>
        <v>0</v>
      </c>
      <c r="U6">
        <f>IF(P6="관급", F6, 0)</f>
        <v>0</v>
      </c>
      <c r="V6">
        <f>IF(P6="외주비", J6, 0)</f>
        <v>0</v>
      </c>
      <c r="W6">
        <f>IF(P6="장비비", J6, 0)</f>
        <v>0</v>
      </c>
      <c r="X6">
        <f>IF(P6="폐기물처리비", L6, 0)</f>
        <v>0</v>
      </c>
      <c r="Y6">
        <f>IF(P6="가설비", J6, 0)</f>
        <v>0</v>
      </c>
      <c r="Z6">
        <f>IF(P6="잡비제외분", F6, 0)</f>
        <v>0</v>
      </c>
      <c r="AA6">
        <f>IF(P6="사급자재대", L6, 0)</f>
        <v>0</v>
      </c>
      <c r="AB6">
        <f>IF(P6="관급자재대", L6, 0)</f>
        <v>0</v>
      </c>
      <c r="AC6">
        <f>IF(P6="한전불입금", L6, 0)</f>
        <v>0</v>
      </c>
      <c r="AD6">
        <f>IF(P6="사용자항목2", L6, 0)</f>
        <v>0</v>
      </c>
      <c r="AE6">
        <f>IF(P6="안전관리비", L6, 0)</f>
        <v>0</v>
      </c>
      <c r="AF6">
        <f>IF(P6="품질관리비", L6, 0)</f>
        <v>0</v>
      </c>
      <c r="AG6">
        <f>IF(P6="작업부산물(철거해체)", L6, 0)</f>
        <v>0</v>
      </c>
      <c r="AH6">
        <f>IF(P6="사용자항목6", L6, 0)</f>
        <v>0</v>
      </c>
      <c r="AI6">
        <f>IF(P6="전기공사 손해배상보험료", L6, 0)</f>
        <v>0</v>
      </c>
      <c r="AJ6">
        <f>IF(P6="사용자항목8", L6, 0)</f>
        <v>0</v>
      </c>
      <c r="AK6">
        <f>IF(P6="사용자항목9", L6, 0)</f>
        <v>0</v>
      </c>
      <c r="AL6">
        <f>IF(P6="사용자항목10", L6, 0)</f>
        <v>0</v>
      </c>
      <c r="AM6">
        <f>IF(P6="사용자항목11", L6, 0)</f>
        <v>0</v>
      </c>
      <c r="AN6">
        <f>IF(P6="사용자항목12", L6, 0)</f>
        <v>0</v>
      </c>
      <c r="AO6">
        <f>IF(P6="사용자항목13", L6, 0)</f>
        <v>0</v>
      </c>
      <c r="AP6">
        <f>IF(P6="사용자항목14", L6, 0)</f>
        <v>0</v>
      </c>
      <c r="AQ6">
        <f>IF(P6="사용자항목15", L6, 0)</f>
        <v>0</v>
      </c>
      <c r="AR6">
        <f>IF(P6="사용자항목16", L6, 0)</f>
        <v>0</v>
      </c>
      <c r="AS6">
        <f>IF(P6="사용자항목17", L6, 0)</f>
        <v>0</v>
      </c>
      <c r="AT6">
        <f>IF(P6="사용자항목18", L6, 0)</f>
        <v>0</v>
      </c>
      <c r="AU6">
        <f>IF(P6="사용자항목19", L6, 0)</f>
        <v>0</v>
      </c>
    </row>
    <row r="7" spans="1:51" ht="23.1" customHeight="1" x14ac:dyDescent="0.3">
      <c r="A7" s="6" t="s">
        <v>8</v>
      </c>
      <c r="B7" s="6" t="s">
        <v>44</v>
      </c>
      <c r="C7" s="28" t="s">
        <v>9</v>
      </c>
      <c r="D7" s="9">
        <v>1</v>
      </c>
      <c r="E7" s="9"/>
      <c r="F7" s="9"/>
      <c r="G7" s="9"/>
      <c r="H7" s="9"/>
      <c r="I7" s="9"/>
      <c r="J7" s="9"/>
      <c r="K7" s="9"/>
      <c r="L7" s="9"/>
      <c r="M7" s="15"/>
      <c r="O7" t="str">
        <f>""</f>
        <v/>
      </c>
      <c r="P7" s="1" t="s">
        <v>26</v>
      </c>
      <c r="Q7">
        <v>1</v>
      </c>
      <c r="R7">
        <f>IF(P7="기계경비", J7, 0)</f>
        <v>0</v>
      </c>
      <c r="S7">
        <f>IF(P7="운반비", L7, 0)</f>
        <v>0</v>
      </c>
      <c r="T7">
        <f>IF(P7="작업부산물", F7, 0)</f>
        <v>0</v>
      </c>
      <c r="U7">
        <f>IF(P7="관급", F7, 0)</f>
        <v>0</v>
      </c>
      <c r="V7">
        <f>IF(P7="외주비", J7, 0)</f>
        <v>0</v>
      </c>
      <c r="W7">
        <f>IF(P7="장비비", J7, 0)</f>
        <v>0</v>
      </c>
      <c r="X7">
        <f>IF(P7="폐기물처리비", L7, 0)</f>
        <v>0</v>
      </c>
      <c r="Y7">
        <f>IF(P7="가설비", J7, 0)</f>
        <v>0</v>
      </c>
      <c r="Z7">
        <f>IF(P7="잡비제외분", F7, 0)</f>
        <v>0</v>
      </c>
      <c r="AA7">
        <f>IF(P7="사급자재대", L7, 0)</f>
        <v>0</v>
      </c>
      <c r="AB7">
        <f>IF(P7="관급자재대", L7, 0)</f>
        <v>0</v>
      </c>
      <c r="AC7">
        <f>IF(P7="한전불입금", L7, 0)</f>
        <v>0</v>
      </c>
      <c r="AD7">
        <f>IF(P7="사용자항목2", L7, 0)</f>
        <v>0</v>
      </c>
      <c r="AE7">
        <f>IF(P7="안전관리비", L7, 0)</f>
        <v>0</v>
      </c>
      <c r="AF7">
        <f>IF(P7="품질관리비", L7, 0)</f>
        <v>0</v>
      </c>
      <c r="AG7">
        <f>IF(P7="작업부산물(철거해체)", L7, 0)</f>
        <v>0</v>
      </c>
      <c r="AH7">
        <f>IF(P7="사용자항목6", L7, 0)</f>
        <v>0</v>
      </c>
      <c r="AI7">
        <f>IF(P7="전기공사 손해배상보험료", L7, 0)</f>
        <v>0</v>
      </c>
      <c r="AJ7">
        <f>IF(P7="사용자항목8", L7, 0)</f>
        <v>0</v>
      </c>
      <c r="AK7">
        <f>IF(P7="사용자항목9", L7, 0)</f>
        <v>0</v>
      </c>
      <c r="AL7">
        <f>IF(P7="사용자항목10", L7, 0)</f>
        <v>0</v>
      </c>
      <c r="AM7">
        <f>IF(P7="사용자항목11", L7, 0)</f>
        <v>0</v>
      </c>
      <c r="AN7">
        <f>IF(P7="사용자항목12", L7, 0)</f>
        <v>0</v>
      </c>
      <c r="AO7">
        <f>IF(P7="사용자항목13", L7, 0)</f>
        <v>0</v>
      </c>
      <c r="AP7">
        <f>IF(P7="사용자항목14", L7, 0)</f>
        <v>0</v>
      </c>
      <c r="AQ7">
        <f>IF(P7="사용자항목15", L7, 0)</f>
        <v>0</v>
      </c>
      <c r="AR7">
        <f>IF(P7="사용자항목16", L7, 0)</f>
        <v>0</v>
      </c>
      <c r="AS7">
        <f>IF(P7="사용자항목17", L7, 0)</f>
        <v>0</v>
      </c>
      <c r="AT7">
        <f>IF(P7="사용자항목18", L7, 0)</f>
        <v>0</v>
      </c>
      <c r="AU7">
        <f>IF(P7="사용자항목19", L7, 0)</f>
        <v>0</v>
      </c>
    </row>
    <row r="8" spans="1:51" ht="23.1" customHeight="1" x14ac:dyDescent="0.3">
      <c r="A8" s="6" t="s">
        <v>45</v>
      </c>
      <c r="B8" s="6" t="s">
        <v>46</v>
      </c>
      <c r="C8" s="28" t="s">
        <v>39</v>
      </c>
      <c r="D8" s="9">
        <v>3</v>
      </c>
      <c r="E8" s="9"/>
      <c r="F8" s="9"/>
      <c r="G8" s="9"/>
      <c r="H8" s="9"/>
      <c r="I8" s="9"/>
      <c r="J8" s="9"/>
      <c r="K8" s="9"/>
      <c r="L8" s="9"/>
      <c r="M8" s="15"/>
      <c r="O8" t="str">
        <f>""</f>
        <v/>
      </c>
      <c r="P8" s="1" t="s">
        <v>26</v>
      </c>
      <c r="Q8">
        <v>1</v>
      </c>
      <c r="R8">
        <f>IF(P8="기계경비", J8, 0)</f>
        <v>0</v>
      </c>
      <c r="S8">
        <f>IF(P8="운반비", L8, 0)</f>
        <v>0</v>
      </c>
      <c r="T8">
        <f>IF(P8="작업부산물", F8, 0)</f>
        <v>0</v>
      </c>
      <c r="U8">
        <f>IF(P8="관급", F8, 0)</f>
        <v>0</v>
      </c>
      <c r="V8">
        <f>IF(P8="외주비", J8, 0)</f>
        <v>0</v>
      </c>
      <c r="W8">
        <f>IF(P8="장비비", J8, 0)</f>
        <v>0</v>
      </c>
      <c r="X8">
        <f>IF(P8="폐기물처리비", L8, 0)</f>
        <v>0</v>
      </c>
      <c r="Y8">
        <f>IF(P8="가설비", J8, 0)</f>
        <v>0</v>
      </c>
      <c r="Z8">
        <f>IF(P8="잡비제외분", F8, 0)</f>
        <v>0</v>
      </c>
      <c r="AA8">
        <f>IF(P8="사급자재대", L8, 0)</f>
        <v>0</v>
      </c>
      <c r="AB8">
        <f>IF(P8="관급자재대", L8, 0)</f>
        <v>0</v>
      </c>
      <c r="AC8">
        <f>IF(P8="한전불입금", L8, 0)</f>
        <v>0</v>
      </c>
      <c r="AD8">
        <f>IF(P8="사용자항목2", L8, 0)</f>
        <v>0</v>
      </c>
      <c r="AE8">
        <f>IF(P8="안전관리비", L8, 0)</f>
        <v>0</v>
      </c>
      <c r="AF8">
        <f>IF(P8="품질관리비", L8, 0)</f>
        <v>0</v>
      </c>
      <c r="AG8">
        <f>IF(P8="작업부산물(철거해체)", L8, 0)</f>
        <v>0</v>
      </c>
      <c r="AH8">
        <f>IF(P8="사용자항목6", L8, 0)</f>
        <v>0</v>
      </c>
      <c r="AI8">
        <f>IF(P8="전기공사 손해배상보험료", L8, 0)</f>
        <v>0</v>
      </c>
      <c r="AJ8">
        <f>IF(P8="사용자항목8", L8, 0)</f>
        <v>0</v>
      </c>
      <c r="AK8">
        <f>IF(P8="사용자항목9", L8, 0)</f>
        <v>0</v>
      </c>
      <c r="AL8">
        <f>IF(P8="사용자항목10", L8, 0)</f>
        <v>0</v>
      </c>
      <c r="AM8">
        <f>IF(P8="사용자항목11", L8, 0)</f>
        <v>0</v>
      </c>
      <c r="AN8">
        <f>IF(P8="사용자항목12", L8, 0)</f>
        <v>0</v>
      </c>
      <c r="AO8">
        <f>IF(P8="사용자항목13", L8, 0)</f>
        <v>0</v>
      </c>
      <c r="AP8">
        <f>IF(P8="사용자항목14", L8, 0)</f>
        <v>0</v>
      </c>
      <c r="AQ8">
        <f>IF(P8="사용자항목15", L8, 0)</f>
        <v>0</v>
      </c>
      <c r="AR8">
        <f>IF(P8="사용자항목16", L8, 0)</f>
        <v>0</v>
      </c>
      <c r="AS8">
        <f>IF(P8="사용자항목17", L8, 0)</f>
        <v>0</v>
      </c>
      <c r="AT8">
        <f>IF(P8="사용자항목18", L8, 0)</f>
        <v>0</v>
      </c>
      <c r="AU8">
        <f>IF(P8="사용자항목19", L8, 0)</f>
        <v>0</v>
      </c>
    </row>
    <row r="9" spans="1:51" ht="23.1" customHeight="1" x14ac:dyDescent="0.3">
      <c r="A9" s="6" t="s">
        <v>40</v>
      </c>
      <c r="B9" s="6" t="s">
        <v>47</v>
      </c>
      <c r="C9" s="28" t="s">
        <v>7</v>
      </c>
      <c r="D9" s="9">
        <v>3</v>
      </c>
      <c r="E9" s="9"/>
      <c r="F9" s="9"/>
      <c r="G9" s="9"/>
      <c r="H9" s="9"/>
      <c r="I9" s="9"/>
      <c r="J9" s="9"/>
      <c r="K9" s="9"/>
      <c r="L9" s="9"/>
      <c r="M9" s="15"/>
      <c r="O9" t="str">
        <f>""</f>
        <v/>
      </c>
      <c r="P9" s="1" t="s">
        <v>26</v>
      </c>
      <c r="Q9">
        <v>1</v>
      </c>
      <c r="R9">
        <f>IF(P9="기계경비", J9, 0)</f>
        <v>0</v>
      </c>
      <c r="S9">
        <f>IF(P9="운반비", L9, 0)</f>
        <v>0</v>
      </c>
      <c r="T9">
        <f>IF(P9="작업부산물", F9, 0)</f>
        <v>0</v>
      </c>
      <c r="U9">
        <f>IF(P9="관급", F9, 0)</f>
        <v>0</v>
      </c>
      <c r="V9">
        <f>IF(P9="외주비", J9, 0)</f>
        <v>0</v>
      </c>
      <c r="W9">
        <f>IF(P9="장비비", J9, 0)</f>
        <v>0</v>
      </c>
      <c r="X9">
        <f>IF(P9="폐기물처리비", L9, 0)</f>
        <v>0</v>
      </c>
      <c r="Y9">
        <f>IF(P9="가설비", J9, 0)</f>
        <v>0</v>
      </c>
      <c r="Z9">
        <f>IF(P9="잡비제외분", F9, 0)</f>
        <v>0</v>
      </c>
      <c r="AA9">
        <f>IF(P9="사급자재대", L9, 0)</f>
        <v>0</v>
      </c>
      <c r="AB9">
        <f>IF(P9="관급자재대", L9, 0)</f>
        <v>0</v>
      </c>
      <c r="AC9">
        <f>IF(P9="한전불입금", L9, 0)</f>
        <v>0</v>
      </c>
      <c r="AD9">
        <f>IF(P9="사용자항목2", L9, 0)</f>
        <v>0</v>
      </c>
      <c r="AE9">
        <f>IF(P9="안전관리비", L9, 0)</f>
        <v>0</v>
      </c>
      <c r="AF9">
        <f>IF(P9="품질관리비", L9, 0)</f>
        <v>0</v>
      </c>
      <c r="AG9">
        <f>IF(P9="작업부산물(철거해체)", L9, 0)</f>
        <v>0</v>
      </c>
      <c r="AH9">
        <f>IF(P9="사용자항목6", L9, 0)</f>
        <v>0</v>
      </c>
      <c r="AI9">
        <f>IF(P9="전기공사 손해배상보험료", L9, 0)</f>
        <v>0</v>
      </c>
      <c r="AJ9">
        <f>IF(P9="사용자항목8", L9, 0)</f>
        <v>0</v>
      </c>
      <c r="AK9">
        <f>IF(P9="사용자항목9", L9, 0)</f>
        <v>0</v>
      </c>
      <c r="AL9">
        <f>IF(P9="사용자항목10", L9, 0)</f>
        <v>0</v>
      </c>
      <c r="AM9">
        <f>IF(P9="사용자항목11", L9, 0)</f>
        <v>0</v>
      </c>
      <c r="AN9">
        <f>IF(P9="사용자항목12", L9, 0)</f>
        <v>0</v>
      </c>
      <c r="AO9">
        <f>IF(P9="사용자항목13", L9, 0)</f>
        <v>0</v>
      </c>
      <c r="AP9">
        <f>IF(P9="사용자항목14", L9, 0)</f>
        <v>0</v>
      </c>
      <c r="AQ9">
        <f>IF(P9="사용자항목15", L9, 0)</f>
        <v>0</v>
      </c>
      <c r="AR9">
        <f>IF(P9="사용자항목16", L9, 0)</f>
        <v>0</v>
      </c>
      <c r="AS9">
        <f>IF(P9="사용자항목17", L9, 0)</f>
        <v>0</v>
      </c>
      <c r="AT9">
        <f>IF(P9="사용자항목18", L9, 0)</f>
        <v>0</v>
      </c>
      <c r="AU9">
        <f>IF(P9="사용자항목19", L9, 0)</f>
        <v>0</v>
      </c>
    </row>
    <row r="10" spans="1:51" ht="23.1" customHeight="1" x14ac:dyDescent="0.3">
      <c r="A10" s="6" t="s">
        <v>48</v>
      </c>
      <c r="B10" s="6" t="s">
        <v>49</v>
      </c>
      <c r="C10" s="28" t="s">
        <v>6</v>
      </c>
      <c r="D10" s="9">
        <v>3</v>
      </c>
      <c r="E10" s="9"/>
      <c r="F10" s="9"/>
      <c r="G10" s="9"/>
      <c r="H10" s="9"/>
      <c r="I10" s="9"/>
      <c r="J10" s="9"/>
      <c r="K10" s="9"/>
      <c r="L10" s="9"/>
      <c r="M10" s="15"/>
      <c r="O10" t="str">
        <f>""</f>
        <v/>
      </c>
      <c r="P10" s="1" t="s">
        <v>26</v>
      </c>
      <c r="Q10">
        <v>1</v>
      </c>
      <c r="R10">
        <f>IF(P10="기계경비", J10, 0)</f>
        <v>0</v>
      </c>
      <c r="S10">
        <f>IF(P10="운반비", L10, 0)</f>
        <v>0</v>
      </c>
      <c r="T10">
        <f>IF(P10="작업부산물", F10, 0)</f>
        <v>0</v>
      </c>
      <c r="U10">
        <f>IF(P10="관급", F10, 0)</f>
        <v>0</v>
      </c>
      <c r="V10">
        <f>IF(P10="외주비", J10, 0)</f>
        <v>0</v>
      </c>
      <c r="W10">
        <f>IF(P10="장비비", J10, 0)</f>
        <v>0</v>
      </c>
      <c r="X10">
        <f>IF(P10="폐기물처리비", L10, 0)</f>
        <v>0</v>
      </c>
      <c r="Y10">
        <f>IF(P10="가설비", J10, 0)</f>
        <v>0</v>
      </c>
      <c r="Z10">
        <f>IF(P10="잡비제외분", F10, 0)</f>
        <v>0</v>
      </c>
      <c r="AA10">
        <f>IF(P10="사급자재대", L10, 0)</f>
        <v>0</v>
      </c>
      <c r="AB10">
        <f>IF(P10="관급자재대", L10, 0)</f>
        <v>0</v>
      </c>
      <c r="AC10">
        <f>IF(P10="한전불입금", L10, 0)</f>
        <v>0</v>
      </c>
      <c r="AD10">
        <f>IF(P10="사용자항목2", L10, 0)</f>
        <v>0</v>
      </c>
      <c r="AE10">
        <f>IF(P10="안전관리비", L10, 0)</f>
        <v>0</v>
      </c>
      <c r="AF10">
        <f>IF(P10="품질관리비", L10, 0)</f>
        <v>0</v>
      </c>
      <c r="AG10">
        <f>IF(P10="작업부산물(철거해체)", L10, 0)</f>
        <v>0</v>
      </c>
      <c r="AH10">
        <f>IF(P10="사용자항목6", L10, 0)</f>
        <v>0</v>
      </c>
      <c r="AI10">
        <f>IF(P10="전기공사 손해배상보험료", L10, 0)</f>
        <v>0</v>
      </c>
      <c r="AJ10">
        <f>IF(P10="사용자항목8", L10, 0)</f>
        <v>0</v>
      </c>
      <c r="AK10">
        <f>IF(P10="사용자항목9", L10, 0)</f>
        <v>0</v>
      </c>
      <c r="AL10">
        <f>IF(P10="사용자항목10", L10, 0)</f>
        <v>0</v>
      </c>
      <c r="AM10">
        <f>IF(P10="사용자항목11", L10, 0)</f>
        <v>0</v>
      </c>
      <c r="AN10">
        <f>IF(P10="사용자항목12", L10, 0)</f>
        <v>0</v>
      </c>
      <c r="AO10">
        <f>IF(P10="사용자항목13", L10, 0)</f>
        <v>0</v>
      </c>
      <c r="AP10">
        <f>IF(P10="사용자항목14", L10, 0)</f>
        <v>0</v>
      </c>
      <c r="AQ10">
        <f>IF(P10="사용자항목15", L10, 0)</f>
        <v>0</v>
      </c>
      <c r="AR10">
        <f>IF(P10="사용자항목16", L10, 0)</f>
        <v>0</v>
      </c>
      <c r="AS10">
        <f>IF(P10="사용자항목17", L10, 0)</f>
        <v>0</v>
      </c>
      <c r="AT10">
        <f>IF(P10="사용자항목18", L10, 0)</f>
        <v>0</v>
      </c>
      <c r="AU10">
        <f>IF(P10="사용자항목19", L10, 0)</f>
        <v>0</v>
      </c>
      <c r="AY10" s="1" t="s">
        <v>10</v>
      </c>
    </row>
    <row r="11" spans="1:51" ht="23.1" customHeight="1" x14ac:dyDescent="0.3">
      <c r="A11" s="7"/>
      <c r="B11" s="7"/>
      <c r="C11" s="2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51" ht="23.1" customHeight="1" x14ac:dyDescent="0.3">
      <c r="A12" s="7"/>
      <c r="B12" s="7"/>
      <c r="C12" s="2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51" ht="23.1" customHeight="1" x14ac:dyDescent="0.3">
      <c r="A13" s="7"/>
      <c r="B13" s="7"/>
      <c r="C13" s="2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51" ht="23.1" customHeight="1" x14ac:dyDescent="0.3">
      <c r="A14" s="7"/>
      <c r="B14" s="7"/>
      <c r="C14" s="2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51" ht="23.1" customHeight="1" x14ac:dyDescent="0.3">
      <c r="A15" s="7"/>
      <c r="B15" s="7"/>
      <c r="C15" s="2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51" ht="23.1" customHeight="1" x14ac:dyDescent="0.3">
      <c r="A16" s="7"/>
      <c r="B16" s="7"/>
      <c r="C16" s="2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51" ht="23.1" customHeight="1" x14ac:dyDescent="0.3">
      <c r="A17" s="7"/>
      <c r="B17" s="7"/>
      <c r="C17" s="2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51" ht="23.1" customHeight="1" x14ac:dyDescent="0.3">
      <c r="A18" s="7"/>
      <c r="B18" s="7"/>
      <c r="C18" s="2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51" ht="23.1" customHeight="1" x14ac:dyDescent="0.3">
      <c r="A19" s="7"/>
      <c r="B19" s="7"/>
      <c r="C19" s="2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51" ht="23.1" customHeight="1" x14ac:dyDescent="0.3">
      <c r="A20" s="30" t="s">
        <v>29</v>
      </c>
      <c r="B20" s="11"/>
      <c r="C20" s="31"/>
      <c r="D20" s="13"/>
      <c r="E20" s="13"/>
      <c r="F20" s="13"/>
      <c r="G20" s="13"/>
      <c r="H20" s="13"/>
      <c r="I20" s="13"/>
      <c r="J20" s="13"/>
      <c r="K20" s="13"/>
      <c r="L20" s="13"/>
      <c r="M20" s="13"/>
      <c r="R20">
        <f t="shared" ref="R20:AY20" si="0">ROUNDDOWN(SUM(R6:R10), 0)</f>
        <v>0</v>
      </c>
      <c r="S20">
        <f t="shared" si="0"/>
        <v>0</v>
      </c>
      <c r="T20">
        <f t="shared" si="0"/>
        <v>0</v>
      </c>
      <c r="U20">
        <f t="shared" si="0"/>
        <v>0</v>
      </c>
      <c r="V20">
        <f t="shared" si="0"/>
        <v>0</v>
      </c>
      <c r="W20">
        <f t="shared" si="0"/>
        <v>0</v>
      </c>
      <c r="X20">
        <f t="shared" si="0"/>
        <v>0</v>
      </c>
      <c r="Y20">
        <f t="shared" si="0"/>
        <v>0</v>
      </c>
      <c r="Z20">
        <f t="shared" si="0"/>
        <v>0</v>
      </c>
      <c r="AA20">
        <f t="shared" si="0"/>
        <v>0</v>
      </c>
      <c r="AB20">
        <f t="shared" si="0"/>
        <v>0</v>
      </c>
      <c r="AC20">
        <f t="shared" si="0"/>
        <v>0</v>
      </c>
      <c r="AD20">
        <f t="shared" si="0"/>
        <v>0</v>
      </c>
      <c r="AE20">
        <f t="shared" si="0"/>
        <v>0</v>
      </c>
      <c r="AF20">
        <f t="shared" si="0"/>
        <v>0</v>
      </c>
      <c r="AG20">
        <f t="shared" si="0"/>
        <v>0</v>
      </c>
      <c r="AH20">
        <f t="shared" si="0"/>
        <v>0</v>
      </c>
      <c r="AI20">
        <f t="shared" si="0"/>
        <v>0</v>
      </c>
      <c r="AJ20">
        <f t="shared" si="0"/>
        <v>0</v>
      </c>
      <c r="AK20">
        <f t="shared" si="0"/>
        <v>0</v>
      </c>
      <c r="AL20">
        <f t="shared" si="0"/>
        <v>0</v>
      </c>
      <c r="AM20">
        <f t="shared" si="0"/>
        <v>0</v>
      </c>
      <c r="AN20">
        <f t="shared" si="0"/>
        <v>0</v>
      </c>
      <c r="AO20">
        <f t="shared" si="0"/>
        <v>0</v>
      </c>
      <c r="AP20">
        <f t="shared" si="0"/>
        <v>0</v>
      </c>
      <c r="AQ20">
        <f t="shared" si="0"/>
        <v>0</v>
      </c>
      <c r="AR20">
        <f t="shared" si="0"/>
        <v>0</v>
      </c>
      <c r="AS20">
        <f t="shared" si="0"/>
        <v>0</v>
      </c>
      <c r="AT20">
        <f t="shared" si="0"/>
        <v>0</v>
      </c>
      <c r="AU20">
        <f t="shared" si="0"/>
        <v>0</v>
      </c>
      <c r="AV20">
        <f t="shared" si="0"/>
        <v>0</v>
      </c>
      <c r="AW20">
        <f t="shared" si="0"/>
        <v>0</v>
      </c>
      <c r="AX20">
        <f t="shared" si="0"/>
        <v>0</v>
      </c>
      <c r="AY20">
        <f t="shared" si="0"/>
        <v>0</v>
      </c>
    </row>
    <row r="21" spans="1:51" ht="23.1" customHeight="1" x14ac:dyDescent="0.3">
      <c r="A21" s="52" t="s">
        <v>108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4"/>
    </row>
    <row r="22" spans="1:51" ht="23.1" customHeight="1" x14ac:dyDescent="0.3">
      <c r="A22" s="6" t="s">
        <v>50</v>
      </c>
      <c r="B22" s="6" t="s">
        <v>51</v>
      </c>
      <c r="C22" s="28" t="s">
        <v>5</v>
      </c>
      <c r="D22" s="9">
        <v>248</v>
      </c>
      <c r="E22" s="9"/>
      <c r="F22" s="9"/>
      <c r="G22" s="9"/>
      <c r="H22" s="9"/>
      <c r="I22" s="9"/>
      <c r="J22" s="9"/>
      <c r="K22" s="9"/>
      <c r="L22" s="9"/>
      <c r="M22" s="15"/>
      <c r="O22" t="str">
        <f>""</f>
        <v/>
      </c>
      <c r="P22" s="1" t="s">
        <v>26</v>
      </c>
      <c r="Q22">
        <v>1</v>
      </c>
      <c r="R22">
        <f t="shared" ref="R22:R36" si="1">IF(P22="기계경비", J22, 0)</f>
        <v>0</v>
      </c>
      <c r="S22">
        <f t="shared" ref="S22:S36" si="2">IF(P22="운반비", L22, 0)</f>
        <v>0</v>
      </c>
      <c r="T22">
        <f t="shared" ref="T22:T36" si="3">IF(P22="작업부산물", F22, 0)</f>
        <v>0</v>
      </c>
      <c r="U22">
        <f t="shared" ref="U22:U36" si="4">IF(P22="관급", F22, 0)</f>
        <v>0</v>
      </c>
      <c r="V22">
        <f t="shared" ref="V22:V36" si="5">IF(P22="외주비", J22, 0)</f>
        <v>0</v>
      </c>
      <c r="W22">
        <f t="shared" ref="W22:W36" si="6">IF(P22="장비비", J22, 0)</f>
        <v>0</v>
      </c>
      <c r="X22">
        <f t="shared" ref="X22:X36" si="7">IF(P22="폐기물처리비", L22, 0)</f>
        <v>0</v>
      </c>
      <c r="Y22">
        <f t="shared" ref="Y22:Y36" si="8">IF(P22="가설비", J22, 0)</f>
        <v>0</v>
      </c>
      <c r="Z22">
        <f t="shared" ref="Z22:Z36" si="9">IF(P22="잡비제외분", F22, 0)</f>
        <v>0</v>
      </c>
      <c r="AA22">
        <f t="shared" ref="AA22:AA36" si="10">IF(P22="사급자재대", L22, 0)</f>
        <v>0</v>
      </c>
      <c r="AB22">
        <f t="shared" ref="AB22:AB36" si="11">IF(P22="관급자재대", L22, 0)</f>
        <v>0</v>
      </c>
      <c r="AC22">
        <f t="shared" ref="AC22:AC36" si="12">IF(P22="한전불입금", L22, 0)</f>
        <v>0</v>
      </c>
      <c r="AD22">
        <f t="shared" ref="AD22:AD36" si="13">IF(P22="사용자항목2", L22, 0)</f>
        <v>0</v>
      </c>
      <c r="AE22">
        <f t="shared" ref="AE22:AE36" si="14">IF(P22="안전관리비", L22, 0)</f>
        <v>0</v>
      </c>
      <c r="AF22">
        <f t="shared" ref="AF22:AF36" si="15">IF(P22="품질관리비", L22, 0)</f>
        <v>0</v>
      </c>
      <c r="AG22">
        <f t="shared" ref="AG22:AG36" si="16">IF(P22="작업부산물(철거해체)", L22, 0)</f>
        <v>0</v>
      </c>
      <c r="AH22">
        <f t="shared" ref="AH22:AH36" si="17">IF(P22="사용자항목6", L22, 0)</f>
        <v>0</v>
      </c>
      <c r="AI22">
        <f t="shared" ref="AI22:AI36" si="18">IF(P22="전기공사 손해배상보험료", L22, 0)</f>
        <v>0</v>
      </c>
      <c r="AJ22">
        <f t="shared" ref="AJ22:AJ36" si="19">IF(P22="사용자항목8", L22, 0)</f>
        <v>0</v>
      </c>
      <c r="AK22">
        <f t="shared" ref="AK22:AK36" si="20">IF(P22="사용자항목9", L22, 0)</f>
        <v>0</v>
      </c>
      <c r="AL22">
        <f t="shared" ref="AL22:AL36" si="21">IF(P22="사용자항목10", L22, 0)</f>
        <v>0</v>
      </c>
      <c r="AM22">
        <f t="shared" ref="AM22:AM36" si="22">IF(P22="사용자항목11", L22, 0)</f>
        <v>0</v>
      </c>
      <c r="AN22">
        <f t="shared" ref="AN22:AN36" si="23">IF(P22="사용자항목12", L22, 0)</f>
        <v>0</v>
      </c>
      <c r="AO22">
        <f t="shared" ref="AO22:AO36" si="24">IF(P22="사용자항목13", L22, 0)</f>
        <v>0</v>
      </c>
      <c r="AP22">
        <f t="shared" ref="AP22:AP36" si="25">IF(P22="사용자항목14", L22, 0)</f>
        <v>0</v>
      </c>
      <c r="AQ22">
        <f t="shared" ref="AQ22:AQ36" si="26">IF(P22="사용자항목15", L22, 0)</f>
        <v>0</v>
      </c>
      <c r="AR22">
        <f t="shared" ref="AR22:AR36" si="27">IF(P22="사용자항목16", L22, 0)</f>
        <v>0</v>
      </c>
      <c r="AS22">
        <f t="shared" ref="AS22:AS36" si="28">IF(P22="사용자항목17", L22, 0)</f>
        <v>0</v>
      </c>
      <c r="AT22">
        <f t="shared" ref="AT22:AT36" si="29">IF(P22="사용자항목18", L22, 0)</f>
        <v>0</v>
      </c>
      <c r="AU22">
        <f t="shared" ref="AU22:AU36" si="30">IF(P22="사용자항목19", L22, 0)</f>
        <v>0</v>
      </c>
    </row>
    <row r="23" spans="1:51" ht="23.1" customHeight="1" x14ac:dyDescent="0.3">
      <c r="A23" s="6" t="s">
        <v>50</v>
      </c>
      <c r="B23" s="6" t="s">
        <v>52</v>
      </c>
      <c r="C23" s="28" t="s">
        <v>5</v>
      </c>
      <c r="D23" s="9">
        <v>32</v>
      </c>
      <c r="E23" s="9"/>
      <c r="F23" s="9"/>
      <c r="G23" s="9"/>
      <c r="H23" s="9"/>
      <c r="I23" s="9"/>
      <c r="J23" s="9"/>
      <c r="K23" s="9"/>
      <c r="L23" s="9"/>
      <c r="M23" s="15"/>
      <c r="O23" t="str">
        <f>""</f>
        <v/>
      </c>
      <c r="P23" s="1" t="s">
        <v>26</v>
      </c>
      <c r="Q23">
        <v>1</v>
      </c>
      <c r="R23">
        <f t="shared" si="1"/>
        <v>0</v>
      </c>
      <c r="S23">
        <f t="shared" si="2"/>
        <v>0</v>
      </c>
      <c r="T23">
        <f t="shared" si="3"/>
        <v>0</v>
      </c>
      <c r="U23">
        <f t="shared" si="4"/>
        <v>0</v>
      </c>
      <c r="V23">
        <f t="shared" si="5"/>
        <v>0</v>
      </c>
      <c r="W23">
        <f t="shared" si="6"/>
        <v>0</v>
      </c>
      <c r="X23">
        <f t="shared" si="7"/>
        <v>0</v>
      </c>
      <c r="Y23">
        <f t="shared" si="8"/>
        <v>0</v>
      </c>
      <c r="Z23">
        <f t="shared" si="9"/>
        <v>0</v>
      </c>
      <c r="AA23">
        <f t="shared" si="10"/>
        <v>0</v>
      </c>
      <c r="AB23">
        <f t="shared" si="11"/>
        <v>0</v>
      </c>
      <c r="AC23">
        <f t="shared" si="12"/>
        <v>0</v>
      </c>
      <c r="AD23">
        <f t="shared" si="13"/>
        <v>0</v>
      </c>
      <c r="AE23">
        <f t="shared" si="14"/>
        <v>0</v>
      </c>
      <c r="AF23">
        <f t="shared" si="15"/>
        <v>0</v>
      </c>
      <c r="AG23">
        <f t="shared" si="16"/>
        <v>0</v>
      </c>
      <c r="AH23">
        <f t="shared" si="17"/>
        <v>0</v>
      </c>
      <c r="AI23">
        <f t="shared" si="18"/>
        <v>0</v>
      </c>
      <c r="AJ23">
        <f t="shared" si="19"/>
        <v>0</v>
      </c>
      <c r="AK23">
        <f t="shared" si="20"/>
        <v>0</v>
      </c>
      <c r="AL23">
        <f t="shared" si="21"/>
        <v>0</v>
      </c>
      <c r="AM23">
        <f t="shared" si="22"/>
        <v>0</v>
      </c>
      <c r="AN23">
        <f t="shared" si="23"/>
        <v>0</v>
      </c>
      <c r="AO23">
        <f t="shared" si="24"/>
        <v>0</v>
      </c>
      <c r="AP23">
        <f t="shared" si="25"/>
        <v>0</v>
      </c>
      <c r="AQ23">
        <f t="shared" si="26"/>
        <v>0</v>
      </c>
      <c r="AR23">
        <f t="shared" si="27"/>
        <v>0</v>
      </c>
      <c r="AS23">
        <f t="shared" si="28"/>
        <v>0</v>
      </c>
      <c r="AT23">
        <f t="shared" si="29"/>
        <v>0</v>
      </c>
      <c r="AU23">
        <f t="shared" si="30"/>
        <v>0</v>
      </c>
    </row>
    <row r="24" spans="1:51" ht="23.1" customHeight="1" x14ac:dyDescent="0.3">
      <c r="A24" s="6" t="s">
        <v>53</v>
      </c>
      <c r="B24" s="6" t="s">
        <v>54</v>
      </c>
      <c r="C24" s="28" t="s">
        <v>5</v>
      </c>
      <c r="D24" s="9">
        <v>335</v>
      </c>
      <c r="E24" s="9"/>
      <c r="F24" s="9"/>
      <c r="G24" s="9"/>
      <c r="H24" s="9"/>
      <c r="I24" s="9"/>
      <c r="J24" s="9"/>
      <c r="K24" s="9"/>
      <c r="L24" s="9"/>
      <c r="M24" s="15"/>
      <c r="O24" t="str">
        <f>""</f>
        <v/>
      </c>
      <c r="P24" s="1" t="s">
        <v>26</v>
      </c>
      <c r="Q24">
        <v>1</v>
      </c>
      <c r="R24">
        <f t="shared" si="1"/>
        <v>0</v>
      </c>
      <c r="S24">
        <f t="shared" si="2"/>
        <v>0</v>
      </c>
      <c r="T24">
        <f t="shared" si="3"/>
        <v>0</v>
      </c>
      <c r="U24">
        <f t="shared" si="4"/>
        <v>0</v>
      </c>
      <c r="V24">
        <f t="shared" si="5"/>
        <v>0</v>
      </c>
      <c r="W24">
        <f t="shared" si="6"/>
        <v>0</v>
      </c>
      <c r="X24">
        <f t="shared" si="7"/>
        <v>0</v>
      </c>
      <c r="Y24">
        <f t="shared" si="8"/>
        <v>0</v>
      </c>
      <c r="Z24">
        <f t="shared" si="9"/>
        <v>0</v>
      </c>
      <c r="AA24">
        <f t="shared" si="10"/>
        <v>0</v>
      </c>
      <c r="AB24">
        <f t="shared" si="11"/>
        <v>0</v>
      </c>
      <c r="AC24">
        <f t="shared" si="12"/>
        <v>0</v>
      </c>
      <c r="AD24">
        <f t="shared" si="13"/>
        <v>0</v>
      </c>
      <c r="AE24">
        <f t="shared" si="14"/>
        <v>0</v>
      </c>
      <c r="AF24">
        <f t="shared" si="15"/>
        <v>0</v>
      </c>
      <c r="AG24">
        <f t="shared" si="16"/>
        <v>0</v>
      </c>
      <c r="AH24">
        <f t="shared" si="17"/>
        <v>0</v>
      </c>
      <c r="AI24">
        <f t="shared" si="18"/>
        <v>0</v>
      </c>
      <c r="AJ24">
        <f t="shared" si="19"/>
        <v>0</v>
      </c>
      <c r="AK24">
        <f t="shared" si="20"/>
        <v>0</v>
      </c>
      <c r="AL24">
        <f t="shared" si="21"/>
        <v>0</v>
      </c>
      <c r="AM24">
        <f t="shared" si="22"/>
        <v>0</v>
      </c>
      <c r="AN24">
        <f t="shared" si="23"/>
        <v>0</v>
      </c>
      <c r="AO24">
        <f t="shared" si="24"/>
        <v>0</v>
      </c>
      <c r="AP24">
        <f t="shared" si="25"/>
        <v>0</v>
      </c>
      <c r="AQ24">
        <f t="shared" si="26"/>
        <v>0</v>
      </c>
      <c r="AR24">
        <f t="shared" si="27"/>
        <v>0</v>
      </c>
      <c r="AS24">
        <f t="shared" si="28"/>
        <v>0</v>
      </c>
      <c r="AT24">
        <f t="shared" si="29"/>
        <v>0</v>
      </c>
      <c r="AU24">
        <f t="shared" si="30"/>
        <v>0</v>
      </c>
      <c r="AY24" s="1" t="s">
        <v>10</v>
      </c>
    </row>
    <row r="25" spans="1:51" ht="23.1" customHeight="1" x14ac:dyDescent="0.3">
      <c r="A25" s="6" t="s">
        <v>53</v>
      </c>
      <c r="B25" s="6" t="s">
        <v>55</v>
      </c>
      <c r="C25" s="28" t="s">
        <v>5</v>
      </c>
      <c r="D25" s="9">
        <v>132</v>
      </c>
      <c r="E25" s="9"/>
      <c r="F25" s="9"/>
      <c r="G25" s="9"/>
      <c r="H25" s="9"/>
      <c r="I25" s="9"/>
      <c r="J25" s="9"/>
      <c r="K25" s="9"/>
      <c r="L25" s="9"/>
      <c r="M25" s="15"/>
      <c r="O25" t="str">
        <f>""</f>
        <v/>
      </c>
      <c r="P25" s="1" t="s">
        <v>26</v>
      </c>
      <c r="Q25">
        <v>1</v>
      </c>
      <c r="R25">
        <f t="shared" si="1"/>
        <v>0</v>
      </c>
      <c r="S25">
        <f t="shared" si="2"/>
        <v>0</v>
      </c>
      <c r="T25">
        <f t="shared" si="3"/>
        <v>0</v>
      </c>
      <c r="U25">
        <f t="shared" si="4"/>
        <v>0</v>
      </c>
      <c r="V25">
        <f t="shared" si="5"/>
        <v>0</v>
      </c>
      <c r="W25">
        <f t="shared" si="6"/>
        <v>0</v>
      </c>
      <c r="X25">
        <f t="shared" si="7"/>
        <v>0</v>
      </c>
      <c r="Y25">
        <f t="shared" si="8"/>
        <v>0</v>
      </c>
      <c r="Z25">
        <f t="shared" si="9"/>
        <v>0</v>
      </c>
      <c r="AA25">
        <f t="shared" si="10"/>
        <v>0</v>
      </c>
      <c r="AB25">
        <f t="shared" si="11"/>
        <v>0</v>
      </c>
      <c r="AC25">
        <f t="shared" si="12"/>
        <v>0</v>
      </c>
      <c r="AD25">
        <f t="shared" si="13"/>
        <v>0</v>
      </c>
      <c r="AE25">
        <f t="shared" si="14"/>
        <v>0</v>
      </c>
      <c r="AF25">
        <f t="shared" si="15"/>
        <v>0</v>
      </c>
      <c r="AG25">
        <f t="shared" si="16"/>
        <v>0</v>
      </c>
      <c r="AH25">
        <f t="shared" si="17"/>
        <v>0</v>
      </c>
      <c r="AI25">
        <f t="shared" si="18"/>
        <v>0</v>
      </c>
      <c r="AJ25">
        <f t="shared" si="19"/>
        <v>0</v>
      </c>
      <c r="AK25">
        <f t="shared" si="20"/>
        <v>0</v>
      </c>
      <c r="AL25">
        <f t="shared" si="21"/>
        <v>0</v>
      </c>
      <c r="AM25">
        <f t="shared" si="22"/>
        <v>0</v>
      </c>
      <c r="AN25">
        <f t="shared" si="23"/>
        <v>0</v>
      </c>
      <c r="AO25">
        <f t="shared" si="24"/>
        <v>0</v>
      </c>
      <c r="AP25">
        <f t="shared" si="25"/>
        <v>0</v>
      </c>
      <c r="AQ25">
        <f t="shared" si="26"/>
        <v>0</v>
      </c>
      <c r="AR25">
        <f t="shared" si="27"/>
        <v>0</v>
      </c>
      <c r="AS25">
        <f t="shared" si="28"/>
        <v>0</v>
      </c>
      <c r="AT25">
        <f t="shared" si="29"/>
        <v>0</v>
      </c>
      <c r="AU25">
        <f t="shared" si="30"/>
        <v>0</v>
      </c>
      <c r="AY25" s="1" t="s">
        <v>10</v>
      </c>
    </row>
    <row r="26" spans="1:51" ht="23.1" customHeight="1" x14ac:dyDescent="0.3">
      <c r="A26" s="6" t="s">
        <v>109</v>
      </c>
      <c r="B26" s="6" t="s">
        <v>56</v>
      </c>
      <c r="C26" s="28" t="s">
        <v>6</v>
      </c>
      <c r="D26" s="9">
        <v>467</v>
      </c>
      <c r="E26" s="9"/>
      <c r="F26" s="9"/>
      <c r="G26" s="9"/>
      <c r="H26" s="9"/>
      <c r="I26" s="9"/>
      <c r="J26" s="9"/>
      <c r="K26" s="9"/>
      <c r="L26" s="9"/>
      <c r="M26" s="15"/>
      <c r="O26" t="str">
        <f>""</f>
        <v/>
      </c>
      <c r="P26" s="1" t="s">
        <v>26</v>
      </c>
      <c r="Q26">
        <v>1</v>
      </c>
      <c r="R26">
        <f t="shared" si="1"/>
        <v>0</v>
      </c>
      <c r="S26">
        <f t="shared" si="2"/>
        <v>0</v>
      </c>
      <c r="T26">
        <f t="shared" si="3"/>
        <v>0</v>
      </c>
      <c r="U26">
        <f t="shared" si="4"/>
        <v>0</v>
      </c>
      <c r="V26">
        <f t="shared" si="5"/>
        <v>0</v>
      </c>
      <c r="W26">
        <f t="shared" si="6"/>
        <v>0</v>
      </c>
      <c r="X26">
        <f t="shared" si="7"/>
        <v>0</v>
      </c>
      <c r="Y26">
        <f t="shared" si="8"/>
        <v>0</v>
      </c>
      <c r="Z26">
        <f t="shared" si="9"/>
        <v>0</v>
      </c>
      <c r="AA26">
        <f t="shared" si="10"/>
        <v>0</v>
      </c>
      <c r="AB26">
        <f t="shared" si="11"/>
        <v>0</v>
      </c>
      <c r="AC26">
        <f t="shared" si="12"/>
        <v>0</v>
      </c>
      <c r="AD26">
        <f t="shared" si="13"/>
        <v>0</v>
      </c>
      <c r="AE26">
        <f t="shared" si="14"/>
        <v>0</v>
      </c>
      <c r="AF26">
        <f t="shared" si="15"/>
        <v>0</v>
      </c>
      <c r="AG26">
        <f t="shared" si="16"/>
        <v>0</v>
      </c>
      <c r="AH26">
        <f t="shared" si="17"/>
        <v>0</v>
      </c>
      <c r="AI26">
        <f t="shared" si="18"/>
        <v>0</v>
      </c>
      <c r="AJ26">
        <f t="shared" si="19"/>
        <v>0</v>
      </c>
      <c r="AK26">
        <f t="shared" si="20"/>
        <v>0</v>
      </c>
      <c r="AL26">
        <f t="shared" si="21"/>
        <v>0</v>
      </c>
      <c r="AM26">
        <f t="shared" si="22"/>
        <v>0</v>
      </c>
      <c r="AN26">
        <f t="shared" si="23"/>
        <v>0</v>
      </c>
      <c r="AO26">
        <f t="shared" si="24"/>
        <v>0</v>
      </c>
      <c r="AP26">
        <f t="shared" si="25"/>
        <v>0</v>
      </c>
      <c r="AQ26">
        <f t="shared" si="26"/>
        <v>0</v>
      </c>
      <c r="AR26">
        <f t="shared" si="27"/>
        <v>0</v>
      </c>
      <c r="AS26">
        <f t="shared" si="28"/>
        <v>0</v>
      </c>
      <c r="AT26">
        <f t="shared" si="29"/>
        <v>0</v>
      </c>
      <c r="AU26">
        <f t="shared" si="30"/>
        <v>0</v>
      </c>
    </row>
    <row r="27" spans="1:51" ht="23.1" customHeight="1" x14ac:dyDescent="0.3">
      <c r="A27" s="6" t="s">
        <v>57</v>
      </c>
      <c r="B27" s="6" t="s">
        <v>58</v>
      </c>
      <c r="C27" s="28" t="s">
        <v>39</v>
      </c>
      <c r="D27" s="9">
        <v>467</v>
      </c>
      <c r="E27" s="9"/>
      <c r="F27" s="9"/>
      <c r="G27" s="9"/>
      <c r="H27" s="9"/>
      <c r="I27" s="9"/>
      <c r="J27" s="9"/>
      <c r="K27" s="9"/>
      <c r="L27" s="9"/>
      <c r="M27" s="15"/>
      <c r="O27" t="str">
        <f>""</f>
        <v/>
      </c>
      <c r="P27" s="1" t="s">
        <v>26</v>
      </c>
      <c r="Q27">
        <v>1</v>
      </c>
      <c r="R27">
        <f t="shared" si="1"/>
        <v>0</v>
      </c>
      <c r="S27">
        <f t="shared" si="2"/>
        <v>0</v>
      </c>
      <c r="T27">
        <f t="shared" si="3"/>
        <v>0</v>
      </c>
      <c r="U27">
        <f t="shared" si="4"/>
        <v>0</v>
      </c>
      <c r="V27">
        <f t="shared" si="5"/>
        <v>0</v>
      </c>
      <c r="W27">
        <f t="shared" si="6"/>
        <v>0</v>
      </c>
      <c r="X27">
        <f t="shared" si="7"/>
        <v>0</v>
      </c>
      <c r="Y27">
        <f t="shared" si="8"/>
        <v>0</v>
      </c>
      <c r="Z27">
        <f t="shared" si="9"/>
        <v>0</v>
      </c>
      <c r="AA27">
        <f t="shared" si="10"/>
        <v>0</v>
      </c>
      <c r="AB27">
        <f t="shared" si="11"/>
        <v>0</v>
      </c>
      <c r="AC27">
        <f t="shared" si="12"/>
        <v>0</v>
      </c>
      <c r="AD27">
        <f t="shared" si="13"/>
        <v>0</v>
      </c>
      <c r="AE27">
        <f t="shared" si="14"/>
        <v>0</v>
      </c>
      <c r="AF27">
        <f t="shared" si="15"/>
        <v>0</v>
      </c>
      <c r="AG27">
        <f t="shared" si="16"/>
        <v>0</v>
      </c>
      <c r="AH27">
        <f t="shared" si="17"/>
        <v>0</v>
      </c>
      <c r="AI27">
        <f t="shared" si="18"/>
        <v>0</v>
      </c>
      <c r="AJ27">
        <f t="shared" si="19"/>
        <v>0</v>
      </c>
      <c r="AK27">
        <f t="shared" si="20"/>
        <v>0</v>
      </c>
      <c r="AL27">
        <f t="shared" si="21"/>
        <v>0</v>
      </c>
      <c r="AM27">
        <f t="shared" si="22"/>
        <v>0</v>
      </c>
      <c r="AN27">
        <f t="shared" si="23"/>
        <v>0</v>
      </c>
      <c r="AO27">
        <f t="shared" si="24"/>
        <v>0</v>
      </c>
      <c r="AP27">
        <f t="shared" si="25"/>
        <v>0</v>
      </c>
      <c r="AQ27">
        <f t="shared" si="26"/>
        <v>0</v>
      </c>
      <c r="AR27">
        <f t="shared" si="27"/>
        <v>0</v>
      </c>
      <c r="AS27">
        <f t="shared" si="28"/>
        <v>0</v>
      </c>
      <c r="AT27">
        <f t="shared" si="29"/>
        <v>0</v>
      </c>
      <c r="AU27">
        <f t="shared" si="30"/>
        <v>0</v>
      </c>
    </row>
    <row r="28" spans="1:51" ht="23.1" customHeight="1" x14ac:dyDescent="0.3">
      <c r="A28" s="6" t="s">
        <v>59</v>
      </c>
      <c r="B28" s="6" t="s">
        <v>60</v>
      </c>
      <c r="C28" s="28" t="s">
        <v>5</v>
      </c>
      <c r="D28" s="9">
        <v>102</v>
      </c>
      <c r="E28" s="9"/>
      <c r="F28" s="9"/>
      <c r="G28" s="9"/>
      <c r="H28" s="9"/>
      <c r="I28" s="9"/>
      <c r="J28" s="9"/>
      <c r="K28" s="9"/>
      <c r="L28" s="9"/>
      <c r="M28" s="15"/>
      <c r="O28" t="str">
        <f>""</f>
        <v/>
      </c>
      <c r="P28" s="1" t="s">
        <v>26</v>
      </c>
      <c r="Q28">
        <v>1</v>
      </c>
      <c r="R28">
        <f t="shared" si="1"/>
        <v>0</v>
      </c>
      <c r="S28">
        <f t="shared" si="2"/>
        <v>0</v>
      </c>
      <c r="T28">
        <f t="shared" si="3"/>
        <v>0</v>
      </c>
      <c r="U28">
        <f t="shared" si="4"/>
        <v>0</v>
      </c>
      <c r="V28">
        <f t="shared" si="5"/>
        <v>0</v>
      </c>
      <c r="W28">
        <f t="shared" si="6"/>
        <v>0</v>
      </c>
      <c r="X28">
        <f t="shared" si="7"/>
        <v>0</v>
      </c>
      <c r="Y28">
        <f t="shared" si="8"/>
        <v>0</v>
      </c>
      <c r="Z28">
        <f t="shared" si="9"/>
        <v>0</v>
      </c>
      <c r="AA28">
        <f t="shared" si="10"/>
        <v>0</v>
      </c>
      <c r="AB28">
        <f t="shared" si="11"/>
        <v>0</v>
      </c>
      <c r="AC28">
        <f t="shared" si="12"/>
        <v>0</v>
      </c>
      <c r="AD28">
        <f t="shared" si="13"/>
        <v>0</v>
      </c>
      <c r="AE28">
        <f t="shared" si="14"/>
        <v>0</v>
      </c>
      <c r="AF28">
        <f t="shared" si="15"/>
        <v>0</v>
      </c>
      <c r="AG28">
        <f t="shared" si="16"/>
        <v>0</v>
      </c>
      <c r="AH28">
        <f t="shared" si="17"/>
        <v>0</v>
      </c>
      <c r="AI28">
        <f t="shared" si="18"/>
        <v>0</v>
      </c>
      <c r="AJ28">
        <f t="shared" si="19"/>
        <v>0</v>
      </c>
      <c r="AK28">
        <f t="shared" si="20"/>
        <v>0</v>
      </c>
      <c r="AL28">
        <f t="shared" si="21"/>
        <v>0</v>
      </c>
      <c r="AM28">
        <f t="shared" si="22"/>
        <v>0</v>
      </c>
      <c r="AN28">
        <f t="shared" si="23"/>
        <v>0</v>
      </c>
      <c r="AO28">
        <f t="shared" si="24"/>
        <v>0</v>
      </c>
      <c r="AP28">
        <f t="shared" si="25"/>
        <v>0</v>
      </c>
      <c r="AQ28">
        <f t="shared" si="26"/>
        <v>0</v>
      </c>
      <c r="AR28">
        <f t="shared" si="27"/>
        <v>0</v>
      </c>
      <c r="AS28">
        <f t="shared" si="28"/>
        <v>0</v>
      </c>
      <c r="AT28">
        <f t="shared" si="29"/>
        <v>0</v>
      </c>
      <c r="AU28">
        <f t="shared" si="30"/>
        <v>0</v>
      </c>
      <c r="AY28" s="1" t="s">
        <v>10</v>
      </c>
    </row>
    <row r="29" spans="1:51" ht="23.1" customHeight="1" x14ac:dyDescent="0.3">
      <c r="A29" s="6" t="s">
        <v>59</v>
      </c>
      <c r="B29" s="6" t="s">
        <v>61</v>
      </c>
      <c r="C29" s="28" t="s">
        <v>5</v>
      </c>
      <c r="D29" s="9">
        <v>182</v>
      </c>
      <c r="E29" s="9"/>
      <c r="F29" s="9"/>
      <c r="G29" s="9"/>
      <c r="H29" s="9"/>
      <c r="I29" s="9"/>
      <c r="J29" s="9"/>
      <c r="K29" s="9"/>
      <c r="L29" s="9"/>
      <c r="M29" s="15"/>
      <c r="O29" t="str">
        <f>""</f>
        <v/>
      </c>
      <c r="P29" s="1" t="s">
        <v>26</v>
      </c>
      <c r="Q29">
        <v>1</v>
      </c>
      <c r="R29">
        <f t="shared" si="1"/>
        <v>0</v>
      </c>
      <c r="S29">
        <f t="shared" si="2"/>
        <v>0</v>
      </c>
      <c r="T29">
        <f t="shared" si="3"/>
        <v>0</v>
      </c>
      <c r="U29">
        <f t="shared" si="4"/>
        <v>0</v>
      </c>
      <c r="V29">
        <f t="shared" si="5"/>
        <v>0</v>
      </c>
      <c r="W29">
        <f t="shared" si="6"/>
        <v>0</v>
      </c>
      <c r="X29">
        <f t="shared" si="7"/>
        <v>0</v>
      </c>
      <c r="Y29">
        <f t="shared" si="8"/>
        <v>0</v>
      </c>
      <c r="Z29">
        <f t="shared" si="9"/>
        <v>0</v>
      </c>
      <c r="AA29">
        <f t="shared" si="10"/>
        <v>0</v>
      </c>
      <c r="AB29">
        <f t="shared" si="11"/>
        <v>0</v>
      </c>
      <c r="AC29">
        <f t="shared" si="12"/>
        <v>0</v>
      </c>
      <c r="AD29">
        <f t="shared" si="13"/>
        <v>0</v>
      </c>
      <c r="AE29">
        <f t="shared" si="14"/>
        <v>0</v>
      </c>
      <c r="AF29">
        <f t="shared" si="15"/>
        <v>0</v>
      </c>
      <c r="AG29">
        <f t="shared" si="16"/>
        <v>0</v>
      </c>
      <c r="AH29">
        <f t="shared" si="17"/>
        <v>0</v>
      </c>
      <c r="AI29">
        <f t="shared" si="18"/>
        <v>0</v>
      </c>
      <c r="AJ29">
        <f t="shared" si="19"/>
        <v>0</v>
      </c>
      <c r="AK29">
        <f t="shared" si="20"/>
        <v>0</v>
      </c>
      <c r="AL29">
        <f t="shared" si="21"/>
        <v>0</v>
      </c>
      <c r="AM29">
        <f t="shared" si="22"/>
        <v>0</v>
      </c>
      <c r="AN29">
        <f t="shared" si="23"/>
        <v>0</v>
      </c>
      <c r="AO29">
        <f t="shared" si="24"/>
        <v>0</v>
      </c>
      <c r="AP29">
        <f t="shared" si="25"/>
        <v>0</v>
      </c>
      <c r="AQ29">
        <f t="shared" si="26"/>
        <v>0</v>
      </c>
      <c r="AR29">
        <f t="shared" si="27"/>
        <v>0</v>
      </c>
      <c r="AS29">
        <f t="shared" si="28"/>
        <v>0</v>
      </c>
      <c r="AT29">
        <f t="shared" si="29"/>
        <v>0</v>
      </c>
      <c r="AU29">
        <f t="shared" si="30"/>
        <v>0</v>
      </c>
      <c r="AY29" s="1" t="s">
        <v>10</v>
      </c>
    </row>
    <row r="30" spans="1:51" ht="23.1" customHeight="1" x14ac:dyDescent="0.3">
      <c r="A30" s="6" t="s">
        <v>59</v>
      </c>
      <c r="B30" s="6" t="s">
        <v>62</v>
      </c>
      <c r="C30" s="28" t="s">
        <v>5</v>
      </c>
      <c r="D30" s="9">
        <v>146</v>
      </c>
      <c r="E30" s="9"/>
      <c r="F30" s="9"/>
      <c r="G30" s="9"/>
      <c r="H30" s="9"/>
      <c r="I30" s="9"/>
      <c r="J30" s="9"/>
      <c r="K30" s="9"/>
      <c r="L30" s="9"/>
      <c r="M30" s="15"/>
      <c r="O30" t="str">
        <f>""</f>
        <v/>
      </c>
      <c r="P30" s="1" t="s">
        <v>26</v>
      </c>
      <c r="Q30">
        <v>1</v>
      </c>
      <c r="R30">
        <f t="shared" si="1"/>
        <v>0</v>
      </c>
      <c r="S30">
        <f t="shared" si="2"/>
        <v>0</v>
      </c>
      <c r="T30">
        <f t="shared" si="3"/>
        <v>0</v>
      </c>
      <c r="U30">
        <f t="shared" si="4"/>
        <v>0</v>
      </c>
      <c r="V30">
        <f t="shared" si="5"/>
        <v>0</v>
      </c>
      <c r="W30">
        <f t="shared" si="6"/>
        <v>0</v>
      </c>
      <c r="X30">
        <f t="shared" si="7"/>
        <v>0</v>
      </c>
      <c r="Y30">
        <f t="shared" si="8"/>
        <v>0</v>
      </c>
      <c r="Z30">
        <f t="shared" si="9"/>
        <v>0</v>
      </c>
      <c r="AA30">
        <f t="shared" si="10"/>
        <v>0</v>
      </c>
      <c r="AB30">
        <f t="shared" si="11"/>
        <v>0</v>
      </c>
      <c r="AC30">
        <f t="shared" si="12"/>
        <v>0</v>
      </c>
      <c r="AD30">
        <f t="shared" si="13"/>
        <v>0</v>
      </c>
      <c r="AE30">
        <f t="shared" si="14"/>
        <v>0</v>
      </c>
      <c r="AF30">
        <f t="shared" si="15"/>
        <v>0</v>
      </c>
      <c r="AG30">
        <f t="shared" si="16"/>
        <v>0</v>
      </c>
      <c r="AH30">
        <f t="shared" si="17"/>
        <v>0</v>
      </c>
      <c r="AI30">
        <f t="shared" si="18"/>
        <v>0</v>
      </c>
      <c r="AJ30">
        <f t="shared" si="19"/>
        <v>0</v>
      </c>
      <c r="AK30">
        <f t="shared" si="20"/>
        <v>0</v>
      </c>
      <c r="AL30">
        <f t="shared" si="21"/>
        <v>0</v>
      </c>
      <c r="AM30">
        <f t="shared" si="22"/>
        <v>0</v>
      </c>
      <c r="AN30">
        <f t="shared" si="23"/>
        <v>0</v>
      </c>
      <c r="AO30">
        <f t="shared" si="24"/>
        <v>0</v>
      </c>
      <c r="AP30">
        <f t="shared" si="25"/>
        <v>0</v>
      </c>
      <c r="AQ30">
        <f t="shared" si="26"/>
        <v>0</v>
      </c>
      <c r="AR30">
        <f t="shared" si="27"/>
        <v>0</v>
      </c>
      <c r="AS30">
        <f t="shared" si="28"/>
        <v>0</v>
      </c>
      <c r="AT30">
        <f t="shared" si="29"/>
        <v>0</v>
      </c>
      <c r="AU30">
        <f t="shared" si="30"/>
        <v>0</v>
      </c>
    </row>
    <row r="31" spans="1:51" ht="23.1" customHeight="1" x14ac:dyDescent="0.3">
      <c r="A31" s="6" t="s">
        <v>59</v>
      </c>
      <c r="B31" s="6" t="s">
        <v>63</v>
      </c>
      <c r="C31" s="28" t="s">
        <v>5</v>
      </c>
      <c r="D31" s="9">
        <v>435</v>
      </c>
      <c r="E31" s="9"/>
      <c r="F31" s="9"/>
      <c r="G31" s="9"/>
      <c r="H31" s="9"/>
      <c r="I31" s="9"/>
      <c r="J31" s="9"/>
      <c r="K31" s="9"/>
      <c r="L31" s="9"/>
      <c r="M31" s="15"/>
      <c r="O31" t="str">
        <f>""</f>
        <v/>
      </c>
      <c r="P31" s="1" t="s">
        <v>26</v>
      </c>
      <c r="Q31">
        <v>1</v>
      </c>
      <c r="R31">
        <f t="shared" si="1"/>
        <v>0</v>
      </c>
      <c r="S31">
        <f t="shared" si="2"/>
        <v>0</v>
      </c>
      <c r="T31">
        <f t="shared" si="3"/>
        <v>0</v>
      </c>
      <c r="U31">
        <f t="shared" si="4"/>
        <v>0</v>
      </c>
      <c r="V31">
        <f t="shared" si="5"/>
        <v>0</v>
      </c>
      <c r="W31">
        <f t="shared" si="6"/>
        <v>0</v>
      </c>
      <c r="X31">
        <f t="shared" si="7"/>
        <v>0</v>
      </c>
      <c r="Y31">
        <f t="shared" si="8"/>
        <v>0</v>
      </c>
      <c r="Z31">
        <f t="shared" si="9"/>
        <v>0</v>
      </c>
      <c r="AA31">
        <f t="shared" si="10"/>
        <v>0</v>
      </c>
      <c r="AB31">
        <f t="shared" si="11"/>
        <v>0</v>
      </c>
      <c r="AC31">
        <f t="shared" si="12"/>
        <v>0</v>
      </c>
      <c r="AD31">
        <f t="shared" si="13"/>
        <v>0</v>
      </c>
      <c r="AE31">
        <f t="shared" si="14"/>
        <v>0</v>
      </c>
      <c r="AF31">
        <f t="shared" si="15"/>
        <v>0</v>
      </c>
      <c r="AG31">
        <f t="shared" si="16"/>
        <v>0</v>
      </c>
      <c r="AH31">
        <f t="shared" si="17"/>
        <v>0</v>
      </c>
      <c r="AI31">
        <f t="shared" si="18"/>
        <v>0</v>
      </c>
      <c r="AJ31">
        <f t="shared" si="19"/>
        <v>0</v>
      </c>
      <c r="AK31">
        <f t="shared" si="20"/>
        <v>0</v>
      </c>
      <c r="AL31">
        <f t="shared" si="21"/>
        <v>0</v>
      </c>
      <c r="AM31">
        <f t="shared" si="22"/>
        <v>0</v>
      </c>
      <c r="AN31">
        <f t="shared" si="23"/>
        <v>0</v>
      </c>
      <c r="AO31">
        <f t="shared" si="24"/>
        <v>0</v>
      </c>
      <c r="AP31">
        <f t="shared" si="25"/>
        <v>0</v>
      </c>
      <c r="AQ31">
        <f t="shared" si="26"/>
        <v>0</v>
      </c>
      <c r="AR31">
        <f t="shared" si="27"/>
        <v>0</v>
      </c>
      <c r="AS31">
        <f t="shared" si="28"/>
        <v>0</v>
      </c>
      <c r="AT31">
        <f t="shared" si="29"/>
        <v>0</v>
      </c>
      <c r="AU31">
        <f t="shared" si="30"/>
        <v>0</v>
      </c>
    </row>
    <row r="32" spans="1:51" ht="23.1" customHeight="1" x14ac:dyDescent="0.3">
      <c r="A32" s="6" t="s">
        <v>59</v>
      </c>
      <c r="B32" s="6" t="s">
        <v>64</v>
      </c>
      <c r="C32" s="28" t="s">
        <v>5</v>
      </c>
      <c r="D32" s="9">
        <v>140</v>
      </c>
      <c r="E32" s="9"/>
      <c r="F32" s="9"/>
      <c r="G32" s="9"/>
      <c r="H32" s="9"/>
      <c r="I32" s="9"/>
      <c r="J32" s="9"/>
      <c r="K32" s="9"/>
      <c r="L32" s="9"/>
      <c r="M32" s="15"/>
      <c r="O32" t="str">
        <f>""</f>
        <v/>
      </c>
      <c r="P32" s="1" t="s">
        <v>26</v>
      </c>
      <c r="Q32">
        <v>1</v>
      </c>
      <c r="R32">
        <f t="shared" si="1"/>
        <v>0</v>
      </c>
      <c r="S32">
        <f t="shared" si="2"/>
        <v>0</v>
      </c>
      <c r="T32">
        <f t="shared" si="3"/>
        <v>0</v>
      </c>
      <c r="U32">
        <f t="shared" si="4"/>
        <v>0</v>
      </c>
      <c r="V32">
        <f t="shared" si="5"/>
        <v>0</v>
      </c>
      <c r="W32">
        <f t="shared" si="6"/>
        <v>0</v>
      </c>
      <c r="X32">
        <f t="shared" si="7"/>
        <v>0</v>
      </c>
      <c r="Y32">
        <f t="shared" si="8"/>
        <v>0</v>
      </c>
      <c r="Z32">
        <f t="shared" si="9"/>
        <v>0</v>
      </c>
      <c r="AA32">
        <f t="shared" si="10"/>
        <v>0</v>
      </c>
      <c r="AB32">
        <f t="shared" si="11"/>
        <v>0</v>
      </c>
      <c r="AC32">
        <f t="shared" si="12"/>
        <v>0</v>
      </c>
      <c r="AD32">
        <f t="shared" si="13"/>
        <v>0</v>
      </c>
      <c r="AE32">
        <f t="shared" si="14"/>
        <v>0</v>
      </c>
      <c r="AF32">
        <f t="shared" si="15"/>
        <v>0</v>
      </c>
      <c r="AG32">
        <f t="shared" si="16"/>
        <v>0</v>
      </c>
      <c r="AH32">
        <f t="shared" si="17"/>
        <v>0</v>
      </c>
      <c r="AI32">
        <f t="shared" si="18"/>
        <v>0</v>
      </c>
      <c r="AJ32">
        <f t="shared" si="19"/>
        <v>0</v>
      </c>
      <c r="AK32">
        <f t="shared" si="20"/>
        <v>0</v>
      </c>
      <c r="AL32">
        <f t="shared" si="21"/>
        <v>0</v>
      </c>
      <c r="AM32">
        <f t="shared" si="22"/>
        <v>0</v>
      </c>
      <c r="AN32">
        <f t="shared" si="23"/>
        <v>0</v>
      </c>
      <c r="AO32">
        <f t="shared" si="24"/>
        <v>0</v>
      </c>
      <c r="AP32">
        <f t="shared" si="25"/>
        <v>0</v>
      </c>
      <c r="AQ32">
        <f t="shared" si="26"/>
        <v>0</v>
      </c>
      <c r="AR32">
        <f t="shared" si="27"/>
        <v>0</v>
      </c>
      <c r="AS32">
        <f t="shared" si="28"/>
        <v>0</v>
      </c>
      <c r="AT32">
        <f t="shared" si="29"/>
        <v>0</v>
      </c>
      <c r="AU32">
        <f t="shared" si="30"/>
        <v>0</v>
      </c>
    </row>
    <row r="33" spans="1:47" ht="23.1" customHeight="1" x14ac:dyDescent="0.3">
      <c r="A33" s="6" t="s">
        <v>65</v>
      </c>
      <c r="B33" s="6" t="s">
        <v>66</v>
      </c>
      <c r="C33" s="28" t="s">
        <v>6</v>
      </c>
      <c r="D33" s="9">
        <v>119</v>
      </c>
      <c r="E33" s="9"/>
      <c r="F33" s="9"/>
      <c r="G33" s="9"/>
      <c r="H33" s="9"/>
      <c r="I33" s="9"/>
      <c r="J33" s="9"/>
      <c r="K33" s="9"/>
      <c r="L33" s="9"/>
      <c r="M33" s="15"/>
      <c r="O33" t="str">
        <f>""</f>
        <v/>
      </c>
      <c r="P33" s="1" t="s">
        <v>26</v>
      </c>
      <c r="Q33">
        <v>1</v>
      </c>
      <c r="R33">
        <f t="shared" si="1"/>
        <v>0</v>
      </c>
      <c r="S33">
        <f t="shared" si="2"/>
        <v>0</v>
      </c>
      <c r="T33">
        <f t="shared" si="3"/>
        <v>0</v>
      </c>
      <c r="U33">
        <f t="shared" si="4"/>
        <v>0</v>
      </c>
      <c r="V33">
        <f t="shared" si="5"/>
        <v>0</v>
      </c>
      <c r="W33">
        <f t="shared" si="6"/>
        <v>0</v>
      </c>
      <c r="X33">
        <f t="shared" si="7"/>
        <v>0</v>
      </c>
      <c r="Y33">
        <f t="shared" si="8"/>
        <v>0</v>
      </c>
      <c r="Z33">
        <f t="shared" si="9"/>
        <v>0</v>
      </c>
      <c r="AA33">
        <f t="shared" si="10"/>
        <v>0</v>
      </c>
      <c r="AB33">
        <f t="shared" si="11"/>
        <v>0</v>
      </c>
      <c r="AC33">
        <f t="shared" si="12"/>
        <v>0</v>
      </c>
      <c r="AD33">
        <f t="shared" si="13"/>
        <v>0</v>
      </c>
      <c r="AE33">
        <f t="shared" si="14"/>
        <v>0</v>
      </c>
      <c r="AF33">
        <f t="shared" si="15"/>
        <v>0</v>
      </c>
      <c r="AG33">
        <f t="shared" si="16"/>
        <v>0</v>
      </c>
      <c r="AH33">
        <f t="shared" si="17"/>
        <v>0</v>
      </c>
      <c r="AI33">
        <f t="shared" si="18"/>
        <v>0</v>
      </c>
      <c r="AJ33">
        <f t="shared" si="19"/>
        <v>0</v>
      </c>
      <c r="AK33">
        <f t="shared" si="20"/>
        <v>0</v>
      </c>
      <c r="AL33">
        <f t="shared" si="21"/>
        <v>0</v>
      </c>
      <c r="AM33">
        <f t="shared" si="22"/>
        <v>0</v>
      </c>
      <c r="AN33">
        <f t="shared" si="23"/>
        <v>0</v>
      </c>
      <c r="AO33">
        <f t="shared" si="24"/>
        <v>0</v>
      </c>
      <c r="AP33">
        <f t="shared" si="25"/>
        <v>0</v>
      </c>
      <c r="AQ33">
        <f t="shared" si="26"/>
        <v>0</v>
      </c>
      <c r="AR33">
        <f t="shared" si="27"/>
        <v>0</v>
      </c>
      <c r="AS33">
        <f t="shared" si="28"/>
        <v>0</v>
      </c>
      <c r="AT33">
        <f t="shared" si="29"/>
        <v>0</v>
      </c>
      <c r="AU33">
        <f t="shared" si="30"/>
        <v>0</v>
      </c>
    </row>
    <row r="34" spans="1:47" ht="23.1" customHeight="1" x14ac:dyDescent="0.3">
      <c r="A34" s="6" t="s">
        <v>67</v>
      </c>
      <c r="B34" s="6" t="s">
        <v>11</v>
      </c>
      <c r="C34" s="28" t="s">
        <v>6</v>
      </c>
      <c r="D34" s="9">
        <v>3</v>
      </c>
      <c r="E34" s="9"/>
      <c r="F34" s="9"/>
      <c r="G34" s="9"/>
      <c r="H34" s="9"/>
      <c r="I34" s="9"/>
      <c r="J34" s="9"/>
      <c r="K34" s="9"/>
      <c r="L34" s="9"/>
      <c r="M34" s="15"/>
      <c r="O34" t="str">
        <f>""</f>
        <v/>
      </c>
      <c r="P34" s="1" t="s">
        <v>26</v>
      </c>
      <c r="Q34">
        <v>1</v>
      </c>
      <c r="R34">
        <f t="shared" si="1"/>
        <v>0</v>
      </c>
      <c r="S34">
        <f t="shared" si="2"/>
        <v>0</v>
      </c>
      <c r="T34">
        <f t="shared" si="3"/>
        <v>0</v>
      </c>
      <c r="U34">
        <f t="shared" si="4"/>
        <v>0</v>
      </c>
      <c r="V34">
        <f t="shared" si="5"/>
        <v>0</v>
      </c>
      <c r="W34">
        <f t="shared" si="6"/>
        <v>0</v>
      </c>
      <c r="X34">
        <f t="shared" si="7"/>
        <v>0</v>
      </c>
      <c r="Y34">
        <f t="shared" si="8"/>
        <v>0</v>
      </c>
      <c r="Z34">
        <f t="shared" si="9"/>
        <v>0</v>
      </c>
      <c r="AA34">
        <f t="shared" si="10"/>
        <v>0</v>
      </c>
      <c r="AB34">
        <f t="shared" si="11"/>
        <v>0</v>
      </c>
      <c r="AC34">
        <f t="shared" si="12"/>
        <v>0</v>
      </c>
      <c r="AD34">
        <f t="shared" si="13"/>
        <v>0</v>
      </c>
      <c r="AE34">
        <f t="shared" si="14"/>
        <v>0</v>
      </c>
      <c r="AF34">
        <f t="shared" si="15"/>
        <v>0</v>
      </c>
      <c r="AG34">
        <f t="shared" si="16"/>
        <v>0</v>
      </c>
      <c r="AH34">
        <f t="shared" si="17"/>
        <v>0</v>
      </c>
      <c r="AI34">
        <f t="shared" si="18"/>
        <v>0</v>
      </c>
      <c r="AJ34">
        <f t="shared" si="19"/>
        <v>0</v>
      </c>
      <c r="AK34">
        <f t="shared" si="20"/>
        <v>0</v>
      </c>
      <c r="AL34">
        <f t="shared" si="21"/>
        <v>0</v>
      </c>
      <c r="AM34">
        <f t="shared" si="22"/>
        <v>0</v>
      </c>
      <c r="AN34">
        <f t="shared" si="23"/>
        <v>0</v>
      </c>
      <c r="AO34">
        <f t="shared" si="24"/>
        <v>0</v>
      </c>
      <c r="AP34">
        <f t="shared" si="25"/>
        <v>0</v>
      </c>
      <c r="AQ34">
        <f t="shared" si="26"/>
        <v>0</v>
      </c>
      <c r="AR34">
        <f t="shared" si="27"/>
        <v>0</v>
      </c>
      <c r="AS34">
        <f t="shared" si="28"/>
        <v>0</v>
      </c>
      <c r="AT34">
        <f t="shared" si="29"/>
        <v>0</v>
      </c>
      <c r="AU34">
        <f t="shared" si="30"/>
        <v>0</v>
      </c>
    </row>
    <row r="35" spans="1:47" ht="23.1" customHeight="1" x14ac:dyDescent="0.3">
      <c r="A35" s="6" t="s">
        <v>13</v>
      </c>
      <c r="B35" s="6" t="s">
        <v>14</v>
      </c>
      <c r="C35" s="28" t="s">
        <v>15</v>
      </c>
      <c r="D35" s="9">
        <v>2</v>
      </c>
      <c r="E35" s="9"/>
      <c r="F35" s="9"/>
      <c r="G35" s="9"/>
      <c r="H35" s="9"/>
      <c r="I35" s="9"/>
      <c r="J35" s="9"/>
      <c r="K35" s="9"/>
      <c r="L35" s="9"/>
      <c r="M35" s="15"/>
      <c r="O35" t="str">
        <f>"03"</f>
        <v>03</v>
      </c>
      <c r="P35" s="1" t="s">
        <v>26</v>
      </c>
      <c r="Q35">
        <v>1</v>
      </c>
      <c r="R35">
        <f t="shared" si="1"/>
        <v>0</v>
      </c>
      <c r="S35">
        <f t="shared" si="2"/>
        <v>0</v>
      </c>
      <c r="T35">
        <f t="shared" si="3"/>
        <v>0</v>
      </c>
      <c r="U35">
        <f t="shared" si="4"/>
        <v>0</v>
      </c>
      <c r="V35">
        <f t="shared" si="5"/>
        <v>0</v>
      </c>
      <c r="W35">
        <f t="shared" si="6"/>
        <v>0</v>
      </c>
      <c r="X35">
        <f t="shared" si="7"/>
        <v>0</v>
      </c>
      <c r="Y35">
        <f t="shared" si="8"/>
        <v>0</v>
      </c>
      <c r="Z35">
        <f t="shared" si="9"/>
        <v>0</v>
      </c>
      <c r="AA35">
        <f t="shared" si="10"/>
        <v>0</v>
      </c>
      <c r="AB35">
        <f t="shared" si="11"/>
        <v>0</v>
      </c>
      <c r="AC35">
        <f t="shared" si="12"/>
        <v>0</v>
      </c>
      <c r="AD35">
        <f t="shared" si="13"/>
        <v>0</v>
      </c>
      <c r="AE35">
        <f t="shared" si="14"/>
        <v>0</v>
      </c>
      <c r="AF35">
        <f t="shared" si="15"/>
        <v>0</v>
      </c>
      <c r="AG35">
        <f t="shared" si="16"/>
        <v>0</v>
      </c>
      <c r="AH35">
        <f t="shared" si="17"/>
        <v>0</v>
      </c>
      <c r="AI35">
        <f t="shared" si="18"/>
        <v>0</v>
      </c>
      <c r="AJ35">
        <f t="shared" si="19"/>
        <v>0</v>
      </c>
      <c r="AK35">
        <f t="shared" si="20"/>
        <v>0</v>
      </c>
      <c r="AL35">
        <f t="shared" si="21"/>
        <v>0</v>
      </c>
      <c r="AM35">
        <f t="shared" si="22"/>
        <v>0</v>
      </c>
      <c r="AN35">
        <f t="shared" si="23"/>
        <v>0</v>
      </c>
      <c r="AO35">
        <f t="shared" si="24"/>
        <v>0</v>
      </c>
      <c r="AP35">
        <f t="shared" si="25"/>
        <v>0</v>
      </c>
      <c r="AQ35">
        <f t="shared" si="26"/>
        <v>0</v>
      </c>
      <c r="AR35">
        <f t="shared" si="27"/>
        <v>0</v>
      </c>
      <c r="AS35">
        <f t="shared" si="28"/>
        <v>0</v>
      </c>
      <c r="AT35">
        <f t="shared" si="29"/>
        <v>0</v>
      </c>
      <c r="AU35">
        <f t="shared" si="30"/>
        <v>0</v>
      </c>
    </row>
    <row r="36" spans="1:47" ht="23.1" customHeight="1" x14ac:dyDescent="0.3">
      <c r="A36" s="6" t="s">
        <v>41</v>
      </c>
      <c r="B36" s="6" t="s">
        <v>68</v>
      </c>
      <c r="C36" s="28" t="s">
        <v>7</v>
      </c>
      <c r="D36" s="9">
        <v>86</v>
      </c>
      <c r="E36" s="9"/>
      <c r="F36" s="9"/>
      <c r="G36" s="9"/>
      <c r="H36" s="9"/>
      <c r="I36" s="9"/>
      <c r="J36" s="9"/>
      <c r="K36" s="9"/>
      <c r="L36" s="9"/>
      <c r="M36" s="15"/>
      <c r="O36" t="str">
        <f>""</f>
        <v/>
      </c>
      <c r="P36" s="1" t="s">
        <v>26</v>
      </c>
      <c r="Q36">
        <v>1</v>
      </c>
      <c r="R36">
        <f t="shared" si="1"/>
        <v>0</v>
      </c>
      <c r="S36">
        <f t="shared" si="2"/>
        <v>0</v>
      </c>
      <c r="T36">
        <f t="shared" si="3"/>
        <v>0</v>
      </c>
      <c r="U36">
        <f t="shared" si="4"/>
        <v>0</v>
      </c>
      <c r="V36">
        <f t="shared" si="5"/>
        <v>0</v>
      </c>
      <c r="W36">
        <f t="shared" si="6"/>
        <v>0</v>
      </c>
      <c r="X36">
        <f t="shared" si="7"/>
        <v>0</v>
      </c>
      <c r="Y36">
        <f t="shared" si="8"/>
        <v>0</v>
      </c>
      <c r="Z36">
        <f t="shared" si="9"/>
        <v>0</v>
      </c>
      <c r="AA36">
        <f t="shared" si="10"/>
        <v>0</v>
      </c>
      <c r="AB36">
        <f t="shared" si="11"/>
        <v>0</v>
      </c>
      <c r="AC36">
        <f t="shared" si="12"/>
        <v>0</v>
      </c>
      <c r="AD36">
        <f t="shared" si="13"/>
        <v>0</v>
      </c>
      <c r="AE36">
        <f t="shared" si="14"/>
        <v>0</v>
      </c>
      <c r="AF36">
        <f t="shared" si="15"/>
        <v>0</v>
      </c>
      <c r="AG36">
        <f t="shared" si="16"/>
        <v>0</v>
      </c>
      <c r="AH36">
        <f t="shared" si="17"/>
        <v>0</v>
      </c>
      <c r="AI36">
        <f t="shared" si="18"/>
        <v>0</v>
      </c>
      <c r="AJ36">
        <f t="shared" si="19"/>
        <v>0</v>
      </c>
      <c r="AK36">
        <f t="shared" si="20"/>
        <v>0</v>
      </c>
      <c r="AL36">
        <f t="shared" si="21"/>
        <v>0</v>
      </c>
      <c r="AM36">
        <f t="shared" si="22"/>
        <v>0</v>
      </c>
      <c r="AN36">
        <f t="shared" si="23"/>
        <v>0</v>
      </c>
      <c r="AO36">
        <f t="shared" si="24"/>
        <v>0</v>
      </c>
      <c r="AP36">
        <f t="shared" si="25"/>
        <v>0</v>
      </c>
      <c r="AQ36">
        <f t="shared" si="26"/>
        <v>0</v>
      </c>
      <c r="AR36">
        <f t="shared" si="27"/>
        <v>0</v>
      </c>
      <c r="AS36">
        <f t="shared" si="28"/>
        <v>0</v>
      </c>
      <c r="AT36">
        <f t="shared" si="29"/>
        <v>0</v>
      </c>
      <c r="AU36">
        <f t="shared" si="30"/>
        <v>0</v>
      </c>
    </row>
    <row r="37" spans="1:47" ht="23.1" customHeight="1" x14ac:dyDescent="0.3">
      <c r="A37" s="7"/>
      <c r="B37" s="7"/>
      <c r="C37" s="2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47" ht="23.1" customHeight="1" x14ac:dyDescent="0.3">
      <c r="A38" s="7"/>
      <c r="B38" s="7"/>
      <c r="C38" s="2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spans="1:47" ht="23.1" customHeight="1" x14ac:dyDescent="0.3">
      <c r="A39" s="7"/>
      <c r="B39" s="7"/>
      <c r="C39" s="2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47" ht="23.1" customHeight="1" x14ac:dyDescent="0.3">
      <c r="A40" s="7"/>
      <c r="B40" s="7"/>
      <c r="C40" s="2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47" ht="23.1" customHeight="1" x14ac:dyDescent="0.3">
      <c r="A41" s="7"/>
      <c r="B41" s="7"/>
      <c r="C41" s="2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47" ht="23.1" customHeight="1" x14ac:dyDescent="0.3">
      <c r="A42" s="7"/>
      <c r="B42" s="7"/>
      <c r="C42" s="2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47" ht="23.1" customHeight="1" x14ac:dyDescent="0.3">
      <c r="A43" s="7"/>
      <c r="B43" s="7"/>
      <c r="C43" s="2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47" ht="23.1" customHeight="1" x14ac:dyDescent="0.3">
      <c r="A44" s="7"/>
      <c r="B44" s="7"/>
      <c r="C44" s="2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47" ht="23.1" customHeight="1" x14ac:dyDescent="0.3">
      <c r="A45" s="7"/>
      <c r="B45" s="7"/>
      <c r="C45" s="2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47" ht="23.1" customHeight="1" x14ac:dyDescent="0.3">
      <c r="A46" s="7"/>
      <c r="B46" s="7"/>
      <c r="C46" s="2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47" ht="23.1" customHeight="1" x14ac:dyDescent="0.3">
      <c r="A47" s="7"/>
      <c r="B47" s="7"/>
      <c r="C47" s="2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47" ht="23.1" customHeight="1" x14ac:dyDescent="0.3">
      <c r="A48" s="7"/>
      <c r="B48" s="7"/>
      <c r="C48" s="2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51" ht="23.1" customHeight="1" x14ac:dyDescent="0.3">
      <c r="A49" s="7"/>
      <c r="B49" s="7"/>
      <c r="C49" s="2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spans="1:51" ht="23.1" customHeight="1" x14ac:dyDescent="0.3">
      <c r="A50" s="7"/>
      <c r="B50" s="7"/>
      <c r="C50" s="2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spans="1:51" ht="23.1" customHeight="1" x14ac:dyDescent="0.3">
      <c r="A51" s="7"/>
      <c r="B51" s="7"/>
      <c r="C51" s="29"/>
      <c r="D51" s="9"/>
      <c r="E51" s="9"/>
      <c r="F51" s="9"/>
      <c r="G51" s="9"/>
      <c r="H51" s="9"/>
      <c r="I51" s="9"/>
      <c r="J51" s="9"/>
      <c r="K51" s="9"/>
      <c r="L51" s="9"/>
      <c r="M51" s="9"/>
    </row>
    <row r="52" spans="1:51" ht="23.1" customHeight="1" x14ac:dyDescent="0.3">
      <c r="A52" s="30" t="s">
        <v>29</v>
      </c>
      <c r="B52" s="11"/>
      <c r="C52" s="31"/>
      <c r="D52" s="13"/>
      <c r="E52" s="13"/>
      <c r="F52" s="13"/>
      <c r="G52" s="13"/>
      <c r="H52" s="13"/>
      <c r="I52" s="13"/>
      <c r="J52" s="13"/>
      <c r="K52" s="13"/>
      <c r="L52" s="13"/>
      <c r="M52" s="13"/>
      <c r="R52">
        <f t="shared" ref="R52:AY52" si="31">ROUNDDOWN(SUM(R22:R36), 0)</f>
        <v>0</v>
      </c>
      <c r="S52">
        <f t="shared" si="31"/>
        <v>0</v>
      </c>
      <c r="T52">
        <f t="shared" si="31"/>
        <v>0</v>
      </c>
      <c r="U52">
        <f t="shared" si="31"/>
        <v>0</v>
      </c>
      <c r="V52">
        <f t="shared" si="31"/>
        <v>0</v>
      </c>
      <c r="W52">
        <f t="shared" si="31"/>
        <v>0</v>
      </c>
      <c r="X52">
        <f t="shared" si="31"/>
        <v>0</v>
      </c>
      <c r="Y52">
        <f t="shared" si="31"/>
        <v>0</v>
      </c>
      <c r="Z52">
        <f t="shared" si="31"/>
        <v>0</v>
      </c>
      <c r="AA52">
        <f t="shared" si="31"/>
        <v>0</v>
      </c>
      <c r="AB52">
        <f t="shared" si="31"/>
        <v>0</v>
      </c>
      <c r="AC52">
        <f t="shared" si="31"/>
        <v>0</v>
      </c>
      <c r="AD52">
        <f t="shared" si="31"/>
        <v>0</v>
      </c>
      <c r="AE52">
        <f t="shared" si="31"/>
        <v>0</v>
      </c>
      <c r="AF52">
        <f t="shared" si="31"/>
        <v>0</v>
      </c>
      <c r="AG52">
        <f t="shared" si="31"/>
        <v>0</v>
      </c>
      <c r="AH52">
        <f t="shared" si="31"/>
        <v>0</v>
      </c>
      <c r="AI52">
        <f t="shared" si="31"/>
        <v>0</v>
      </c>
      <c r="AJ52">
        <f t="shared" si="31"/>
        <v>0</v>
      </c>
      <c r="AK52">
        <f t="shared" si="31"/>
        <v>0</v>
      </c>
      <c r="AL52">
        <f t="shared" si="31"/>
        <v>0</v>
      </c>
      <c r="AM52">
        <f t="shared" si="31"/>
        <v>0</v>
      </c>
      <c r="AN52">
        <f t="shared" si="31"/>
        <v>0</v>
      </c>
      <c r="AO52">
        <f t="shared" si="31"/>
        <v>0</v>
      </c>
      <c r="AP52">
        <f t="shared" si="31"/>
        <v>0</v>
      </c>
      <c r="AQ52">
        <f t="shared" si="31"/>
        <v>0</v>
      </c>
      <c r="AR52">
        <f t="shared" si="31"/>
        <v>0</v>
      </c>
      <c r="AS52">
        <f t="shared" si="31"/>
        <v>0</v>
      </c>
      <c r="AT52">
        <f t="shared" si="31"/>
        <v>0</v>
      </c>
      <c r="AU52">
        <f t="shared" si="31"/>
        <v>0</v>
      </c>
      <c r="AV52">
        <f t="shared" si="31"/>
        <v>0</v>
      </c>
      <c r="AW52">
        <f t="shared" si="31"/>
        <v>0</v>
      </c>
      <c r="AX52">
        <f t="shared" si="31"/>
        <v>0</v>
      </c>
      <c r="AY52">
        <f t="shared" si="31"/>
        <v>0</v>
      </c>
    </row>
    <row r="53" spans="1:51" ht="23.1" customHeight="1" x14ac:dyDescent="0.3">
      <c r="A53" s="52" t="s">
        <v>110</v>
      </c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4"/>
    </row>
    <row r="54" spans="1:51" ht="23.1" customHeight="1" x14ac:dyDescent="0.3">
      <c r="A54" s="6" t="s">
        <v>50</v>
      </c>
      <c r="B54" s="6" t="s">
        <v>51</v>
      </c>
      <c r="C54" s="28" t="s">
        <v>5</v>
      </c>
      <c r="D54" s="9">
        <v>208</v>
      </c>
      <c r="E54" s="9"/>
      <c r="F54" s="9"/>
      <c r="G54" s="9"/>
      <c r="H54" s="9"/>
      <c r="I54" s="9"/>
      <c r="J54" s="9"/>
      <c r="K54" s="9"/>
      <c r="L54" s="9"/>
      <c r="M54" s="15"/>
      <c r="O54" t="str">
        <f>""</f>
        <v/>
      </c>
      <c r="P54" s="1" t="s">
        <v>26</v>
      </c>
      <c r="Q54">
        <v>1</v>
      </c>
      <c r="R54">
        <f t="shared" ref="R54:R66" si="32">IF(P54="기계경비", J54, 0)</f>
        <v>0</v>
      </c>
      <c r="S54">
        <f t="shared" ref="S54:S66" si="33">IF(P54="운반비", L54, 0)</f>
        <v>0</v>
      </c>
      <c r="T54">
        <f t="shared" ref="T54:T66" si="34">IF(P54="작업부산물", F54, 0)</f>
        <v>0</v>
      </c>
      <c r="U54">
        <f t="shared" ref="U54:U66" si="35">IF(P54="관급", F54, 0)</f>
        <v>0</v>
      </c>
      <c r="V54">
        <f t="shared" ref="V54:V66" si="36">IF(P54="외주비", J54, 0)</f>
        <v>0</v>
      </c>
      <c r="W54">
        <f t="shared" ref="W54:W66" si="37">IF(P54="장비비", J54, 0)</f>
        <v>0</v>
      </c>
      <c r="X54">
        <f t="shared" ref="X54:X66" si="38">IF(P54="폐기물처리비", L54, 0)</f>
        <v>0</v>
      </c>
      <c r="Y54">
        <f t="shared" ref="Y54:Y66" si="39">IF(P54="가설비", J54, 0)</f>
        <v>0</v>
      </c>
      <c r="Z54">
        <f t="shared" ref="Z54:Z66" si="40">IF(P54="잡비제외분", F54, 0)</f>
        <v>0</v>
      </c>
      <c r="AA54">
        <f t="shared" ref="AA54:AA66" si="41">IF(P54="사급자재대", L54, 0)</f>
        <v>0</v>
      </c>
      <c r="AB54">
        <f t="shared" ref="AB54:AB66" si="42">IF(P54="관급자재대", L54, 0)</f>
        <v>0</v>
      </c>
      <c r="AC54">
        <f t="shared" ref="AC54:AC66" si="43">IF(P54="한전불입금", L54, 0)</f>
        <v>0</v>
      </c>
      <c r="AD54">
        <f t="shared" ref="AD54:AD66" si="44">IF(P54="사용자항목2", L54, 0)</f>
        <v>0</v>
      </c>
      <c r="AE54">
        <f t="shared" ref="AE54:AE66" si="45">IF(P54="안전관리비", L54, 0)</f>
        <v>0</v>
      </c>
      <c r="AF54">
        <f t="shared" ref="AF54:AF66" si="46">IF(P54="품질관리비", L54, 0)</f>
        <v>0</v>
      </c>
      <c r="AG54">
        <f t="shared" ref="AG54:AG66" si="47">IF(P54="작업부산물(철거해체)", L54, 0)</f>
        <v>0</v>
      </c>
      <c r="AH54">
        <f t="shared" ref="AH54:AH66" si="48">IF(P54="사용자항목6", L54, 0)</f>
        <v>0</v>
      </c>
      <c r="AI54">
        <f t="shared" ref="AI54:AI66" si="49">IF(P54="전기공사 손해배상보험료", L54, 0)</f>
        <v>0</v>
      </c>
      <c r="AJ54">
        <f t="shared" ref="AJ54:AJ66" si="50">IF(P54="사용자항목8", L54, 0)</f>
        <v>0</v>
      </c>
      <c r="AK54">
        <f t="shared" ref="AK54:AK66" si="51">IF(P54="사용자항목9", L54, 0)</f>
        <v>0</v>
      </c>
      <c r="AL54">
        <f t="shared" ref="AL54:AL66" si="52">IF(P54="사용자항목10", L54, 0)</f>
        <v>0</v>
      </c>
      <c r="AM54">
        <f t="shared" ref="AM54:AM66" si="53">IF(P54="사용자항목11", L54, 0)</f>
        <v>0</v>
      </c>
      <c r="AN54">
        <f t="shared" ref="AN54:AN66" si="54">IF(P54="사용자항목12", L54, 0)</f>
        <v>0</v>
      </c>
      <c r="AO54">
        <f t="shared" ref="AO54:AO66" si="55">IF(P54="사용자항목13", L54, 0)</f>
        <v>0</v>
      </c>
      <c r="AP54">
        <f t="shared" ref="AP54:AP66" si="56">IF(P54="사용자항목14", L54, 0)</f>
        <v>0</v>
      </c>
      <c r="AQ54">
        <f t="shared" ref="AQ54:AQ66" si="57">IF(P54="사용자항목15", L54, 0)</f>
        <v>0</v>
      </c>
      <c r="AR54">
        <f t="shared" ref="AR54:AR66" si="58">IF(P54="사용자항목16", L54, 0)</f>
        <v>0</v>
      </c>
      <c r="AS54">
        <f t="shared" ref="AS54:AS66" si="59">IF(P54="사용자항목17", L54, 0)</f>
        <v>0</v>
      </c>
      <c r="AT54">
        <f t="shared" ref="AT54:AT66" si="60">IF(P54="사용자항목18", L54, 0)</f>
        <v>0</v>
      </c>
      <c r="AU54">
        <f t="shared" ref="AU54:AU66" si="61">IF(P54="사용자항목19", L54, 0)</f>
        <v>0</v>
      </c>
    </row>
    <row r="55" spans="1:51" ht="23.1" customHeight="1" x14ac:dyDescent="0.3">
      <c r="A55" s="6" t="s">
        <v>50</v>
      </c>
      <c r="B55" s="6" t="s">
        <v>52</v>
      </c>
      <c r="C55" s="28" t="s">
        <v>5</v>
      </c>
      <c r="D55" s="9">
        <v>17</v>
      </c>
      <c r="E55" s="9"/>
      <c r="F55" s="9"/>
      <c r="G55" s="9"/>
      <c r="H55" s="9"/>
      <c r="I55" s="9"/>
      <c r="J55" s="9"/>
      <c r="K55" s="9"/>
      <c r="L55" s="9"/>
      <c r="M55" s="15"/>
      <c r="O55" t="str">
        <f>""</f>
        <v/>
      </c>
      <c r="P55" s="1" t="s">
        <v>26</v>
      </c>
      <c r="Q55">
        <v>1</v>
      </c>
      <c r="R55">
        <f t="shared" si="32"/>
        <v>0</v>
      </c>
      <c r="S55">
        <f t="shared" si="33"/>
        <v>0</v>
      </c>
      <c r="T55">
        <f t="shared" si="34"/>
        <v>0</v>
      </c>
      <c r="U55">
        <f t="shared" si="35"/>
        <v>0</v>
      </c>
      <c r="V55">
        <f t="shared" si="36"/>
        <v>0</v>
      </c>
      <c r="W55">
        <f t="shared" si="37"/>
        <v>0</v>
      </c>
      <c r="X55">
        <f t="shared" si="38"/>
        <v>0</v>
      </c>
      <c r="Y55">
        <f t="shared" si="39"/>
        <v>0</v>
      </c>
      <c r="Z55">
        <f t="shared" si="40"/>
        <v>0</v>
      </c>
      <c r="AA55">
        <f t="shared" si="41"/>
        <v>0</v>
      </c>
      <c r="AB55">
        <f t="shared" si="42"/>
        <v>0</v>
      </c>
      <c r="AC55">
        <f t="shared" si="43"/>
        <v>0</v>
      </c>
      <c r="AD55">
        <f t="shared" si="44"/>
        <v>0</v>
      </c>
      <c r="AE55">
        <f t="shared" si="45"/>
        <v>0</v>
      </c>
      <c r="AF55">
        <f t="shared" si="46"/>
        <v>0</v>
      </c>
      <c r="AG55">
        <f t="shared" si="47"/>
        <v>0</v>
      </c>
      <c r="AH55">
        <f t="shared" si="48"/>
        <v>0</v>
      </c>
      <c r="AI55">
        <f t="shared" si="49"/>
        <v>0</v>
      </c>
      <c r="AJ55">
        <f t="shared" si="50"/>
        <v>0</v>
      </c>
      <c r="AK55">
        <f t="shared" si="51"/>
        <v>0</v>
      </c>
      <c r="AL55">
        <f t="shared" si="52"/>
        <v>0</v>
      </c>
      <c r="AM55">
        <f t="shared" si="53"/>
        <v>0</v>
      </c>
      <c r="AN55">
        <f t="shared" si="54"/>
        <v>0</v>
      </c>
      <c r="AO55">
        <f t="shared" si="55"/>
        <v>0</v>
      </c>
      <c r="AP55">
        <f t="shared" si="56"/>
        <v>0</v>
      </c>
      <c r="AQ55">
        <f t="shared" si="57"/>
        <v>0</v>
      </c>
      <c r="AR55">
        <f t="shared" si="58"/>
        <v>0</v>
      </c>
      <c r="AS55">
        <f t="shared" si="59"/>
        <v>0</v>
      </c>
      <c r="AT55">
        <f t="shared" si="60"/>
        <v>0</v>
      </c>
      <c r="AU55">
        <f t="shared" si="61"/>
        <v>0</v>
      </c>
    </row>
    <row r="56" spans="1:51" ht="23.1" customHeight="1" x14ac:dyDescent="0.3">
      <c r="A56" s="6" t="s">
        <v>53</v>
      </c>
      <c r="B56" s="6" t="s">
        <v>54</v>
      </c>
      <c r="C56" s="28" t="s">
        <v>5</v>
      </c>
      <c r="D56" s="9">
        <v>427</v>
      </c>
      <c r="E56" s="9"/>
      <c r="F56" s="9"/>
      <c r="G56" s="9"/>
      <c r="H56" s="9"/>
      <c r="I56" s="9"/>
      <c r="J56" s="9"/>
      <c r="K56" s="9"/>
      <c r="L56" s="9"/>
      <c r="M56" s="15"/>
      <c r="O56" t="str">
        <f>""</f>
        <v/>
      </c>
      <c r="P56" s="1" t="s">
        <v>26</v>
      </c>
      <c r="Q56">
        <v>1</v>
      </c>
      <c r="R56">
        <f t="shared" si="32"/>
        <v>0</v>
      </c>
      <c r="S56">
        <f t="shared" si="33"/>
        <v>0</v>
      </c>
      <c r="T56">
        <f t="shared" si="34"/>
        <v>0</v>
      </c>
      <c r="U56">
        <f t="shared" si="35"/>
        <v>0</v>
      </c>
      <c r="V56">
        <f t="shared" si="36"/>
        <v>0</v>
      </c>
      <c r="W56">
        <f t="shared" si="37"/>
        <v>0</v>
      </c>
      <c r="X56">
        <f t="shared" si="38"/>
        <v>0</v>
      </c>
      <c r="Y56">
        <f t="shared" si="39"/>
        <v>0</v>
      </c>
      <c r="Z56">
        <f t="shared" si="40"/>
        <v>0</v>
      </c>
      <c r="AA56">
        <f t="shared" si="41"/>
        <v>0</v>
      </c>
      <c r="AB56">
        <f t="shared" si="42"/>
        <v>0</v>
      </c>
      <c r="AC56">
        <f t="shared" si="43"/>
        <v>0</v>
      </c>
      <c r="AD56">
        <f t="shared" si="44"/>
        <v>0</v>
      </c>
      <c r="AE56">
        <f t="shared" si="45"/>
        <v>0</v>
      </c>
      <c r="AF56">
        <f t="shared" si="46"/>
        <v>0</v>
      </c>
      <c r="AG56">
        <f t="shared" si="47"/>
        <v>0</v>
      </c>
      <c r="AH56">
        <f t="shared" si="48"/>
        <v>0</v>
      </c>
      <c r="AI56">
        <f t="shared" si="49"/>
        <v>0</v>
      </c>
      <c r="AJ56">
        <f t="shared" si="50"/>
        <v>0</v>
      </c>
      <c r="AK56">
        <f t="shared" si="51"/>
        <v>0</v>
      </c>
      <c r="AL56">
        <f t="shared" si="52"/>
        <v>0</v>
      </c>
      <c r="AM56">
        <f t="shared" si="53"/>
        <v>0</v>
      </c>
      <c r="AN56">
        <f t="shared" si="54"/>
        <v>0</v>
      </c>
      <c r="AO56">
        <f t="shared" si="55"/>
        <v>0</v>
      </c>
      <c r="AP56">
        <f t="shared" si="56"/>
        <v>0</v>
      </c>
      <c r="AQ56">
        <f t="shared" si="57"/>
        <v>0</v>
      </c>
      <c r="AR56">
        <f t="shared" si="58"/>
        <v>0</v>
      </c>
      <c r="AS56">
        <f t="shared" si="59"/>
        <v>0</v>
      </c>
      <c r="AT56">
        <f t="shared" si="60"/>
        <v>0</v>
      </c>
      <c r="AU56">
        <f t="shared" si="61"/>
        <v>0</v>
      </c>
      <c r="AY56" s="1" t="s">
        <v>10</v>
      </c>
    </row>
    <row r="57" spans="1:51" ht="23.1" customHeight="1" x14ac:dyDescent="0.3">
      <c r="A57" s="6" t="s">
        <v>109</v>
      </c>
      <c r="B57" s="6" t="s">
        <v>56</v>
      </c>
      <c r="C57" s="28" t="s">
        <v>6</v>
      </c>
      <c r="D57" s="9">
        <v>427</v>
      </c>
      <c r="E57" s="9"/>
      <c r="F57" s="9"/>
      <c r="G57" s="9"/>
      <c r="H57" s="9"/>
      <c r="I57" s="9"/>
      <c r="J57" s="9"/>
      <c r="K57" s="9"/>
      <c r="L57" s="9"/>
      <c r="M57" s="15"/>
      <c r="O57" t="str">
        <f>""</f>
        <v/>
      </c>
      <c r="P57" s="1" t="s">
        <v>26</v>
      </c>
      <c r="Q57">
        <v>1</v>
      </c>
      <c r="R57">
        <f t="shared" si="32"/>
        <v>0</v>
      </c>
      <c r="S57">
        <f t="shared" si="33"/>
        <v>0</v>
      </c>
      <c r="T57">
        <f t="shared" si="34"/>
        <v>0</v>
      </c>
      <c r="U57">
        <f t="shared" si="35"/>
        <v>0</v>
      </c>
      <c r="V57">
        <f t="shared" si="36"/>
        <v>0</v>
      </c>
      <c r="W57">
        <f t="shared" si="37"/>
        <v>0</v>
      </c>
      <c r="X57">
        <f t="shared" si="38"/>
        <v>0</v>
      </c>
      <c r="Y57">
        <f t="shared" si="39"/>
        <v>0</v>
      </c>
      <c r="Z57">
        <f t="shared" si="40"/>
        <v>0</v>
      </c>
      <c r="AA57">
        <f t="shared" si="41"/>
        <v>0</v>
      </c>
      <c r="AB57">
        <f t="shared" si="42"/>
        <v>0</v>
      </c>
      <c r="AC57">
        <f t="shared" si="43"/>
        <v>0</v>
      </c>
      <c r="AD57">
        <f t="shared" si="44"/>
        <v>0</v>
      </c>
      <c r="AE57">
        <f t="shared" si="45"/>
        <v>0</v>
      </c>
      <c r="AF57">
        <f t="shared" si="46"/>
        <v>0</v>
      </c>
      <c r="AG57">
        <f t="shared" si="47"/>
        <v>0</v>
      </c>
      <c r="AH57">
        <f t="shared" si="48"/>
        <v>0</v>
      </c>
      <c r="AI57">
        <f t="shared" si="49"/>
        <v>0</v>
      </c>
      <c r="AJ57">
        <f t="shared" si="50"/>
        <v>0</v>
      </c>
      <c r="AK57">
        <f t="shared" si="51"/>
        <v>0</v>
      </c>
      <c r="AL57">
        <f t="shared" si="52"/>
        <v>0</v>
      </c>
      <c r="AM57">
        <f t="shared" si="53"/>
        <v>0</v>
      </c>
      <c r="AN57">
        <f t="shared" si="54"/>
        <v>0</v>
      </c>
      <c r="AO57">
        <f t="shared" si="55"/>
        <v>0</v>
      </c>
      <c r="AP57">
        <f t="shared" si="56"/>
        <v>0</v>
      </c>
      <c r="AQ57">
        <f t="shared" si="57"/>
        <v>0</v>
      </c>
      <c r="AR57">
        <f t="shared" si="58"/>
        <v>0</v>
      </c>
      <c r="AS57">
        <f t="shared" si="59"/>
        <v>0</v>
      </c>
      <c r="AT57">
        <f t="shared" si="60"/>
        <v>0</v>
      </c>
      <c r="AU57">
        <f t="shared" si="61"/>
        <v>0</v>
      </c>
    </row>
    <row r="58" spans="1:51" ht="23.1" customHeight="1" x14ac:dyDescent="0.3">
      <c r="A58" s="6" t="s">
        <v>57</v>
      </c>
      <c r="B58" s="6" t="s">
        <v>58</v>
      </c>
      <c r="C58" s="28" t="s">
        <v>39</v>
      </c>
      <c r="D58" s="9">
        <v>427</v>
      </c>
      <c r="E58" s="9"/>
      <c r="F58" s="9"/>
      <c r="G58" s="9"/>
      <c r="H58" s="9"/>
      <c r="I58" s="9"/>
      <c r="J58" s="9"/>
      <c r="K58" s="9"/>
      <c r="L58" s="9"/>
      <c r="M58" s="15"/>
      <c r="O58" t="str">
        <f>""</f>
        <v/>
      </c>
      <c r="P58" s="1" t="s">
        <v>26</v>
      </c>
      <c r="Q58">
        <v>1</v>
      </c>
      <c r="R58">
        <f t="shared" si="32"/>
        <v>0</v>
      </c>
      <c r="S58">
        <f t="shared" si="33"/>
        <v>0</v>
      </c>
      <c r="T58">
        <f t="shared" si="34"/>
        <v>0</v>
      </c>
      <c r="U58">
        <f t="shared" si="35"/>
        <v>0</v>
      </c>
      <c r="V58">
        <f t="shared" si="36"/>
        <v>0</v>
      </c>
      <c r="W58">
        <f t="shared" si="37"/>
        <v>0</v>
      </c>
      <c r="X58">
        <f t="shared" si="38"/>
        <v>0</v>
      </c>
      <c r="Y58">
        <f t="shared" si="39"/>
        <v>0</v>
      </c>
      <c r="Z58">
        <f t="shared" si="40"/>
        <v>0</v>
      </c>
      <c r="AA58">
        <f t="shared" si="41"/>
        <v>0</v>
      </c>
      <c r="AB58">
        <f t="shared" si="42"/>
        <v>0</v>
      </c>
      <c r="AC58">
        <f t="shared" si="43"/>
        <v>0</v>
      </c>
      <c r="AD58">
        <f t="shared" si="44"/>
        <v>0</v>
      </c>
      <c r="AE58">
        <f t="shared" si="45"/>
        <v>0</v>
      </c>
      <c r="AF58">
        <f t="shared" si="46"/>
        <v>0</v>
      </c>
      <c r="AG58">
        <f t="shared" si="47"/>
        <v>0</v>
      </c>
      <c r="AH58">
        <f t="shared" si="48"/>
        <v>0</v>
      </c>
      <c r="AI58">
        <f t="shared" si="49"/>
        <v>0</v>
      </c>
      <c r="AJ58">
        <f t="shared" si="50"/>
        <v>0</v>
      </c>
      <c r="AK58">
        <f t="shared" si="51"/>
        <v>0</v>
      </c>
      <c r="AL58">
        <f t="shared" si="52"/>
        <v>0</v>
      </c>
      <c r="AM58">
        <f t="shared" si="53"/>
        <v>0</v>
      </c>
      <c r="AN58">
        <f t="shared" si="54"/>
        <v>0</v>
      </c>
      <c r="AO58">
        <f t="shared" si="55"/>
        <v>0</v>
      </c>
      <c r="AP58">
        <f t="shared" si="56"/>
        <v>0</v>
      </c>
      <c r="AQ58">
        <f t="shared" si="57"/>
        <v>0</v>
      </c>
      <c r="AR58">
        <f t="shared" si="58"/>
        <v>0</v>
      </c>
      <c r="AS58">
        <f t="shared" si="59"/>
        <v>0</v>
      </c>
      <c r="AT58">
        <f t="shared" si="60"/>
        <v>0</v>
      </c>
      <c r="AU58">
        <f t="shared" si="61"/>
        <v>0</v>
      </c>
    </row>
    <row r="59" spans="1:51" ht="23.1" customHeight="1" x14ac:dyDescent="0.3">
      <c r="A59" s="6" t="s">
        <v>59</v>
      </c>
      <c r="B59" s="6" t="s">
        <v>62</v>
      </c>
      <c r="C59" s="28" t="s">
        <v>5</v>
      </c>
      <c r="D59" s="9">
        <v>51</v>
      </c>
      <c r="E59" s="9"/>
      <c r="F59" s="9"/>
      <c r="G59" s="9"/>
      <c r="H59" s="9"/>
      <c r="I59" s="9"/>
      <c r="J59" s="9"/>
      <c r="K59" s="9"/>
      <c r="L59" s="9"/>
      <c r="M59" s="15"/>
      <c r="O59" t="str">
        <f>""</f>
        <v/>
      </c>
      <c r="P59" s="1" t="s">
        <v>26</v>
      </c>
      <c r="Q59">
        <v>1</v>
      </c>
      <c r="R59">
        <f t="shared" si="32"/>
        <v>0</v>
      </c>
      <c r="S59">
        <f t="shared" si="33"/>
        <v>0</v>
      </c>
      <c r="T59">
        <f t="shared" si="34"/>
        <v>0</v>
      </c>
      <c r="U59">
        <f t="shared" si="35"/>
        <v>0</v>
      </c>
      <c r="V59">
        <f t="shared" si="36"/>
        <v>0</v>
      </c>
      <c r="W59">
        <f t="shared" si="37"/>
        <v>0</v>
      </c>
      <c r="X59">
        <f t="shared" si="38"/>
        <v>0</v>
      </c>
      <c r="Y59">
        <f t="shared" si="39"/>
        <v>0</v>
      </c>
      <c r="Z59">
        <f t="shared" si="40"/>
        <v>0</v>
      </c>
      <c r="AA59">
        <f t="shared" si="41"/>
        <v>0</v>
      </c>
      <c r="AB59">
        <f t="shared" si="42"/>
        <v>0</v>
      </c>
      <c r="AC59">
        <f t="shared" si="43"/>
        <v>0</v>
      </c>
      <c r="AD59">
        <f t="shared" si="44"/>
        <v>0</v>
      </c>
      <c r="AE59">
        <f t="shared" si="45"/>
        <v>0</v>
      </c>
      <c r="AF59">
        <f t="shared" si="46"/>
        <v>0</v>
      </c>
      <c r="AG59">
        <f t="shared" si="47"/>
        <v>0</v>
      </c>
      <c r="AH59">
        <f t="shared" si="48"/>
        <v>0</v>
      </c>
      <c r="AI59">
        <f t="shared" si="49"/>
        <v>0</v>
      </c>
      <c r="AJ59">
        <f t="shared" si="50"/>
        <v>0</v>
      </c>
      <c r="AK59">
        <f t="shared" si="51"/>
        <v>0</v>
      </c>
      <c r="AL59">
        <f t="shared" si="52"/>
        <v>0</v>
      </c>
      <c r="AM59">
        <f t="shared" si="53"/>
        <v>0</v>
      </c>
      <c r="AN59">
        <f t="shared" si="54"/>
        <v>0</v>
      </c>
      <c r="AO59">
        <f t="shared" si="55"/>
        <v>0</v>
      </c>
      <c r="AP59">
        <f t="shared" si="56"/>
        <v>0</v>
      </c>
      <c r="AQ59">
        <f t="shared" si="57"/>
        <v>0</v>
      </c>
      <c r="AR59">
        <f t="shared" si="58"/>
        <v>0</v>
      </c>
      <c r="AS59">
        <f t="shared" si="59"/>
        <v>0</v>
      </c>
      <c r="AT59">
        <f t="shared" si="60"/>
        <v>0</v>
      </c>
      <c r="AU59">
        <f t="shared" si="61"/>
        <v>0</v>
      </c>
    </row>
    <row r="60" spans="1:51" ht="23.1" customHeight="1" x14ac:dyDescent="0.3">
      <c r="A60" s="6" t="s">
        <v>59</v>
      </c>
      <c r="B60" s="6" t="s">
        <v>63</v>
      </c>
      <c r="C60" s="28" t="s">
        <v>5</v>
      </c>
      <c r="D60" s="9">
        <v>462</v>
      </c>
      <c r="E60" s="9"/>
      <c r="F60" s="9"/>
      <c r="G60" s="9"/>
      <c r="H60" s="9"/>
      <c r="I60" s="9"/>
      <c r="J60" s="9"/>
      <c r="K60" s="9"/>
      <c r="L60" s="9"/>
      <c r="M60" s="15"/>
      <c r="O60" t="str">
        <f>""</f>
        <v/>
      </c>
      <c r="P60" s="1" t="s">
        <v>26</v>
      </c>
      <c r="Q60">
        <v>1</v>
      </c>
      <c r="R60">
        <f t="shared" si="32"/>
        <v>0</v>
      </c>
      <c r="S60">
        <f t="shared" si="33"/>
        <v>0</v>
      </c>
      <c r="T60">
        <f t="shared" si="34"/>
        <v>0</v>
      </c>
      <c r="U60">
        <f t="shared" si="35"/>
        <v>0</v>
      </c>
      <c r="V60">
        <f t="shared" si="36"/>
        <v>0</v>
      </c>
      <c r="W60">
        <f t="shared" si="37"/>
        <v>0</v>
      </c>
      <c r="X60">
        <f t="shared" si="38"/>
        <v>0</v>
      </c>
      <c r="Y60">
        <f t="shared" si="39"/>
        <v>0</v>
      </c>
      <c r="Z60">
        <f t="shared" si="40"/>
        <v>0</v>
      </c>
      <c r="AA60">
        <f t="shared" si="41"/>
        <v>0</v>
      </c>
      <c r="AB60">
        <f t="shared" si="42"/>
        <v>0</v>
      </c>
      <c r="AC60">
        <f t="shared" si="43"/>
        <v>0</v>
      </c>
      <c r="AD60">
        <f t="shared" si="44"/>
        <v>0</v>
      </c>
      <c r="AE60">
        <f t="shared" si="45"/>
        <v>0</v>
      </c>
      <c r="AF60">
        <f t="shared" si="46"/>
        <v>0</v>
      </c>
      <c r="AG60">
        <f t="shared" si="47"/>
        <v>0</v>
      </c>
      <c r="AH60">
        <f t="shared" si="48"/>
        <v>0</v>
      </c>
      <c r="AI60">
        <f t="shared" si="49"/>
        <v>0</v>
      </c>
      <c r="AJ60">
        <f t="shared" si="50"/>
        <v>0</v>
      </c>
      <c r="AK60">
        <f t="shared" si="51"/>
        <v>0</v>
      </c>
      <c r="AL60">
        <f t="shared" si="52"/>
        <v>0</v>
      </c>
      <c r="AM60">
        <f t="shared" si="53"/>
        <v>0</v>
      </c>
      <c r="AN60">
        <f t="shared" si="54"/>
        <v>0</v>
      </c>
      <c r="AO60">
        <f t="shared" si="55"/>
        <v>0</v>
      </c>
      <c r="AP60">
        <f t="shared" si="56"/>
        <v>0</v>
      </c>
      <c r="AQ60">
        <f t="shared" si="57"/>
        <v>0</v>
      </c>
      <c r="AR60">
        <f t="shared" si="58"/>
        <v>0</v>
      </c>
      <c r="AS60">
        <f t="shared" si="59"/>
        <v>0</v>
      </c>
      <c r="AT60">
        <f t="shared" si="60"/>
        <v>0</v>
      </c>
      <c r="AU60">
        <f t="shared" si="61"/>
        <v>0</v>
      </c>
    </row>
    <row r="61" spans="1:51" ht="23.1" customHeight="1" x14ac:dyDescent="0.3">
      <c r="A61" s="6" t="s">
        <v>59</v>
      </c>
      <c r="B61" s="6" t="s">
        <v>64</v>
      </c>
      <c r="C61" s="28" t="s">
        <v>5</v>
      </c>
      <c r="D61" s="9">
        <v>153</v>
      </c>
      <c r="E61" s="9"/>
      <c r="F61" s="9"/>
      <c r="G61" s="9"/>
      <c r="H61" s="9"/>
      <c r="I61" s="9"/>
      <c r="J61" s="9"/>
      <c r="K61" s="9"/>
      <c r="L61" s="9"/>
      <c r="M61" s="15"/>
      <c r="O61" t="str">
        <f>""</f>
        <v/>
      </c>
      <c r="P61" s="1" t="s">
        <v>26</v>
      </c>
      <c r="Q61">
        <v>1</v>
      </c>
      <c r="R61">
        <f t="shared" si="32"/>
        <v>0</v>
      </c>
      <c r="S61">
        <f t="shared" si="33"/>
        <v>0</v>
      </c>
      <c r="T61">
        <f t="shared" si="34"/>
        <v>0</v>
      </c>
      <c r="U61">
        <f t="shared" si="35"/>
        <v>0</v>
      </c>
      <c r="V61">
        <f t="shared" si="36"/>
        <v>0</v>
      </c>
      <c r="W61">
        <f t="shared" si="37"/>
        <v>0</v>
      </c>
      <c r="X61">
        <f t="shared" si="38"/>
        <v>0</v>
      </c>
      <c r="Y61">
        <f t="shared" si="39"/>
        <v>0</v>
      </c>
      <c r="Z61">
        <f t="shared" si="40"/>
        <v>0</v>
      </c>
      <c r="AA61">
        <f t="shared" si="41"/>
        <v>0</v>
      </c>
      <c r="AB61">
        <f t="shared" si="42"/>
        <v>0</v>
      </c>
      <c r="AC61">
        <f t="shared" si="43"/>
        <v>0</v>
      </c>
      <c r="AD61">
        <f t="shared" si="44"/>
        <v>0</v>
      </c>
      <c r="AE61">
        <f t="shared" si="45"/>
        <v>0</v>
      </c>
      <c r="AF61">
        <f t="shared" si="46"/>
        <v>0</v>
      </c>
      <c r="AG61">
        <f t="shared" si="47"/>
        <v>0</v>
      </c>
      <c r="AH61">
        <f t="shared" si="48"/>
        <v>0</v>
      </c>
      <c r="AI61">
        <f t="shared" si="49"/>
        <v>0</v>
      </c>
      <c r="AJ61">
        <f t="shared" si="50"/>
        <v>0</v>
      </c>
      <c r="AK61">
        <f t="shared" si="51"/>
        <v>0</v>
      </c>
      <c r="AL61">
        <f t="shared" si="52"/>
        <v>0</v>
      </c>
      <c r="AM61">
        <f t="shared" si="53"/>
        <v>0</v>
      </c>
      <c r="AN61">
        <f t="shared" si="54"/>
        <v>0</v>
      </c>
      <c r="AO61">
        <f t="shared" si="55"/>
        <v>0</v>
      </c>
      <c r="AP61">
        <f t="shared" si="56"/>
        <v>0</v>
      </c>
      <c r="AQ61">
        <f t="shared" si="57"/>
        <v>0</v>
      </c>
      <c r="AR61">
        <f t="shared" si="58"/>
        <v>0</v>
      </c>
      <c r="AS61">
        <f t="shared" si="59"/>
        <v>0</v>
      </c>
      <c r="AT61">
        <f t="shared" si="60"/>
        <v>0</v>
      </c>
      <c r="AU61">
        <f t="shared" si="61"/>
        <v>0</v>
      </c>
    </row>
    <row r="62" spans="1:51" ht="23.1" customHeight="1" x14ac:dyDescent="0.3">
      <c r="A62" s="6" t="s">
        <v>65</v>
      </c>
      <c r="B62" s="6" t="s">
        <v>66</v>
      </c>
      <c r="C62" s="28" t="s">
        <v>6</v>
      </c>
      <c r="D62" s="9">
        <v>107</v>
      </c>
      <c r="E62" s="9"/>
      <c r="F62" s="9"/>
      <c r="G62" s="9"/>
      <c r="H62" s="9"/>
      <c r="I62" s="9"/>
      <c r="J62" s="9"/>
      <c r="K62" s="9"/>
      <c r="L62" s="9"/>
      <c r="M62" s="15"/>
      <c r="O62" t="str">
        <f>""</f>
        <v/>
      </c>
      <c r="P62" s="1" t="s">
        <v>26</v>
      </c>
      <c r="Q62">
        <v>1</v>
      </c>
      <c r="R62">
        <f t="shared" si="32"/>
        <v>0</v>
      </c>
      <c r="S62">
        <f t="shared" si="33"/>
        <v>0</v>
      </c>
      <c r="T62">
        <f t="shared" si="34"/>
        <v>0</v>
      </c>
      <c r="U62">
        <f t="shared" si="35"/>
        <v>0</v>
      </c>
      <c r="V62">
        <f t="shared" si="36"/>
        <v>0</v>
      </c>
      <c r="W62">
        <f t="shared" si="37"/>
        <v>0</v>
      </c>
      <c r="X62">
        <f t="shared" si="38"/>
        <v>0</v>
      </c>
      <c r="Y62">
        <f t="shared" si="39"/>
        <v>0</v>
      </c>
      <c r="Z62">
        <f t="shared" si="40"/>
        <v>0</v>
      </c>
      <c r="AA62">
        <f t="shared" si="41"/>
        <v>0</v>
      </c>
      <c r="AB62">
        <f t="shared" si="42"/>
        <v>0</v>
      </c>
      <c r="AC62">
        <f t="shared" si="43"/>
        <v>0</v>
      </c>
      <c r="AD62">
        <f t="shared" si="44"/>
        <v>0</v>
      </c>
      <c r="AE62">
        <f t="shared" si="45"/>
        <v>0</v>
      </c>
      <c r="AF62">
        <f t="shared" si="46"/>
        <v>0</v>
      </c>
      <c r="AG62">
        <f t="shared" si="47"/>
        <v>0</v>
      </c>
      <c r="AH62">
        <f t="shared" si="48"/>
        <v>0</v>
      </c>
      <c r="AI62">
        <f t="shared" si="49"/>
        <v>0</v>
      </c>
      <c r="AJ62">
        <f t="shared" si="50"/>
        <v>0</v>
      </c>
      <c r="AK62">
        <f t="shared" si="51"/>
        <v>0</v>
      </c>
      <c r="AL62">
        <f t="shared" si="52"/>
        <v>0</v>
      </c>
      <c r="AM62">
        <f t="shared" si="53"/>
        <v>0</v>
      </c>
      <c r="AN62">
        <f t="shared" si="54"/>
        <v>0</v>
      </c>
      <c r="AO62">
        <f t="shared" si="55"/>
        <v>0</v>
      </c>
      <c r="AP62">
        <f t="shared" si="56"/>
        <v>0</v>
      </c>
      <c r="AQ62">
        <f t="shared" si="57"/>
        <v>0</v>
      </c>
      <c r="AR62">
        <f t="shared" si="58"/>
        <v>0</v>
      </c>
      <c r="AS62">
        <f t="shared" si="59"/>
        <v>0</v>
      </c>
      <c r="AT62">
        <f t="shared" si="60"/>
        <v>0</v>
      </c>
      <c r="AU62">
        <f t="shared" si="61"/>
        <v>0</v>
      </c>
    </row>
    <row r="63" spans="1:51" ht="23.1" customHeight="1" x14ac:dyDescent="0.3">
      <c r="A63" s="6" t="s">
        <v>67</v>
      </c>
      <c r="B63" s="6" t="s">
        <v>12</v>
      </c>
      <c r="C63" s="28" t="s">
        <v>6</v>
      </c>
      <c r="D63" s="9">
        <v>2</v>
      </c>
      <c r="E63" s="9"/>
      <c r="F63" s="9"/>
      <c r="G63" s="9"/>
      <c r="H63" s="9"/>
      <c r="I63" s="9"/>
      <c r="J63" s="9"/>
      <c r="K63" s="9"/>
      <c r="L63" s="9"/>
      <c r="M63" s="15"/>
      <c r="O63" t="str">
        <f>""</f>
        <v/>
      </c>
      <c r="P63" s="1" t="s">
        <v>26</v>
      </c>
      <c r="Q63">
        <v>1</v>
      </c>
      <c r="R63">
        <f t="shared" si="32"/>
        <v>0</v>
      </c>
      <c r="S63">
        <f t="shared" si="33"/>
        <v>0</v>
      </c>
      <c r="T63">
        <f t="shared" si="34"/>
        <v>0</v>
      </c>
      <c r="U63">
        <f t="shared" si="35"/>
        <v>0</v>
      </c>
      <c r="V63">
        <f t="shared" si="36"/>
        <v>0</v>
      </c>
      <c r="W63">
        <f t="shared" si="37"/>
        <v>0</v>
      </c>
      <c r="X63">
        <f t="shared" si="38"/>
        <v>0</v>
      </c>
      <c r="Y63">
        <f t="shared" si="39"/>
        <v>0</v>
      </c>
      <c r="Z63">
        <f t="shared" si="40"/>
        <v>0</v>
      </c>
      <c r="AA63">
        <f t="shared" si="41"/>
        <v>0</v>
      </c>
      <c r="AB63">
        <f t="shared" si="42"/>
        <v>0</v>
      </c>
      <c r="AC63">
        <f t="shared" si="43"/>
        <v>0</v>
      </c>
      <c r="AD63">
        <f t="shared" si="44"/>
        <v>0</v>
      </c>
      <c r="AE63">
        <f t="shared" si="45"/>
        <v>0</v>
      </c>
      <c r="AF63">
        <f t="shared" si="46"/>
        <v>0</v>
      </c>
      <c r="AG63">
        <f t="shared" si="47"/>
        <v>0</v>
      </c>
      <c r="AH63">
        <f t="shared" si="48"/>
        <v>0</v>
      </c>
      <c r="AI63">
        <f t="shared" si="49"/>
        <v>0</v>
      </c>
      <c r="AJ63">
        <f t="shared" si="50"/>
        <v>0</v>
      </c>
      <c r="AK63">
        <f t="shared" si="51"/>
        <v>0</v>
      </c>
      <c r="AL63">
        <f t="shared" si="52"/>
        <v>0</v>
      </c>
      <c r="AM63">
        <f t="shared" si="53"/>
        <v>0</v>
      </c>
      <c r="AN63">
        <f t="shared" si="54"/>
        <v>0</v>
      </c>
      <c r="AO63">
        <f t="shared" si="55"/>
        <v>0</v>
      </c>
      <c r="AP63">
        <f t="shared" si="56"/>
        <v>0</v>
      </c>
      <c r="AQ63">
        <f t="shared" si="57"/>
        <v>0</v>
      </c>
      <c r="AR63">
        <f t="shared" si="58"/>
        <v>0</v>
      </c>
      <c r="AS63">
        <f t="shared" si="59"/>
        <v>0</v>
      </c>
      <c r="AT63">
        <f t="shared" si="60"/>
        <v>0</v>
      </c>
      <c r="AU63">
        <f t="shared" si="61"/>
        <v>0</v>
      </c>
    </row>
    <row r="64" spans="1:51" ht="23.1" customHeight="1" x14ac:dyDescent="0.3">
      <c r="A64" s="6" t="s">
        <v>67</v>
      </c>
      <c r="B64" s="6" t="s">
        <v>11</v>
      </c>
      <c r="C64" s="28" t="s">
        <v>6</v>
      </c>
      <c r="D64" s="9">
        <v>1</v>
      </c>
      <c r="E64" s="9"/>
      <c r="F64" s="9"/>
      <c r="G64" s="9"/>
      <c r="H64" s="9"/>
      <c r="I64" s="9"/>
      <c r="J64" s="9"/>
      <c r="K64" s="9"/>
      <c r="L64" s="9"/>
      <c r="M64" s="15"/>
      <c r="O64" t="str">
        <f>""</f>
        <v/>
      </c>
      <c r="P64" s="1" t="s">
        <v>26</v>
      </c>
      <c r="Q64">
        <v>1</v>
      </c>
      <c r="R64">
        <f t="shared" si="32"/>
        <v>0</v>
      </c>
      <c r="S64">
        <f t="shared" si="33"/>
        <v>0</v>
      </c>
      <c r="T64">
        <f t="shared" si="34"/>
        <v>0</v>
      </c>
      <c r="U64">
        <f t="shared" si="35"/>
        <v>0</v>
      </c>
      <c r="V64">
        <f t="shared" si="36"/>
        <v>0</v>
      </c>
      <c r="W64">
        <f t="shared" si="37"/>
        <v>0</v>
      </c>
      <c r="X64">
        <f t="shared" si="38"/>
        <v>0</v>
      </c>
      <c r="Y64">
        <f t="shared" si="39"/>
        <v>0</v>
      </c>
      <c r="Z64">
        <f t="shared" si="40"/>
        <v>0</v>
      </c>
      <c r="AA64">
        <f t="shared" si="41"/>
        <v>0</v>
      </c>
      <c r="AB64">
        <f t="shared" si="42"/>
        <v>0</v>
      </c>
      <c r="AC64">
        <f t="shared" si="43"/>
        <v>0</v>
      </c>
      <c r="AD64">
        <f t="shared" si="44"/>
        <v>0</v>
      </c>
      <c r="AE64">
        <f t="shared" si="45"/>
        <v>0</v>
      </c>
      <c r="AF64">
        <f t="shared" si="46"/>
        <v>0</v>
      </c>
      <c r="AG64">
        <f t="shared" si="47"/>
        <v>0</v>
      </c>
      <c r="AH64">
        <f t="shared" si="48"/>
        <v>0</v>
      </c>
      <c r="AI64">
        <f t="shared" si="49"/>
        <v>0</v>
      </c>
      <c r="AJ64">
        <f t="shared" si="50"/>
        <v>0</v>
      </c>
      <c r="AK64">
        <f t="shared" si="51"/>
        <v>0</v>
      </c>
      <c r="AL64">
        <f t="shared" si="52"/>
        <v>0</v>
      </c>
      <c r="AM64">
        <f t="shared" si="53"/>
        <v>0</v>
      </c>
      <c r="AN64">
        <f t="shared" si="54"/>
        <v>0</v>
      </c>
      <c r="AO64">
        <f t="shared" si="55"/>
        <v>0</v>
      </c>
      <c r="AP64">
        <f t="shared" si="56"/>
        <v>0</v>
      </c>
      <c r="AQ64">
        <f t="shared" si="57"/>
        <v>0</v>
      </c>
      <c r="AR64">
        <f t="shared" si="58"/>
        <v>0</v>
      </c>
      <c r="AS64">
        <f t="shared" si="59"/>
        <v>0</v>
      </c>
      <c r="AT64">
        <f t="shared" si="60"/>
        <v>0</v>
      </c>
      <c r="AU64">
        <f t="shared" si="61"/>
        <v>0</v>
      </c>
    </row>
    <row r="65" spans="1:51" ht="23.1" customHeight="1" x14ac:dyDescent="0.3">
      <c r="A65" s="6" t="s">
        <v>13</v>
      </c>
      <c r="B65" s="6" t="s">
        <v>14</v>
      </c>
      <c r="C65" s="28" t="s">
        <v>15</v>
      </c>
      <c r="D65" s="9">
        <v>2</v>
      </c>
      <c r="E65" s="9"/>
      <c r="F65" s="9"/>
      <c r="G65" s="9"/>
      <c r="H65" s="9"/>
      <c r="I65" s="9"/>
      <c r="J65" s="9"/>
      <c r="K65" s="9"/>
      <c r="L65" s="9"/>
      <c r="M65" s="15"/>
      <c r="O65" t="str">
        <f>"03"</f>
        <v>03</v>
      </c>
      <c r="P65" s="1" t="s">
        <v>26</v>
      </c>
      <c r="Q65">
        <v>1</v>
      </c>
      <c r="R65">
        <f t="shared" si="32"/>
        <v>0</v>
      </c>
      <c r="S65">
        <f t="shared" si="33"/>
        <v>0</v>
      </c>
      <c r="T65">
        <f t="shared" si="34"/>
        <v>0</v>
      </c>
      <c r="U65">
        <f t="shared" si="35"/>
        <v>0</v>
      </c>
      <c r="V65">
        <f t="shared" si="36"/>
        <v>0</v>
      </c>
      <c r="W65">
        <f t="shared" si="37"/>
        <v>0</v>
      </c>
      <c r="X65">
        <f t="shared" si="38"/>
        <v>0</v>
      </c>
      <c r="Y65">
        <f t="shared" si="39"/>
        <v>0</v>
      </c>
      <c r="Z65">
        <f t="shared" si="40"/>
        <v>0</v>
      </c>
      <c r="AA65">
        <f t="shared" si="41"/>
        <v>0</v>
      </c>
      <c r="AB65">
        <f t="shared" si="42"/>
        <v>0</v>
      </c>
      <c r="AC65">
        <f t="shared" si="43"/>
        <v>0</v>
      </c>
      <c r="AD65">
        <f t="shared" si="44"/>
        <v>0</v>
      </c>
      <c r="AE65">
        <f t="shared" si="45"/>
        <v>0</v>
      </c>
      <c r="AF65">
        <f t="shared" si="46"/>
        <v>0</v>
      </c>
      <c r="AG65">
        <f t="shared" si="47"/>
        <v>0</v>
      </c>
      <c r="AH65">
        <f t="shared" si="48"/>
        <v>0</v>
      </c>
      <c r="AI65">
        <f t="shared" si="49"/>
        <v>0</v>
      </c>
      <c r="AJ65">
        <f t="shared" si="50"/>
        <v>0</v>
      </c>
      <c r="AK65">
        <f t="shared" si="51"/>
        <v>0</v>
      </c>
      <c r="AL65">
        <f t="shared" si="52"/>
        <v>0</v>
      </c>
      <c r="AM65">
        <f t="shared" si="53"/>
        <v>0</v>
      </c>
      <c r="AN65">
        <f t="shared" si="54"/>
        <v>0</v>
      </c>
      <c r="AO65">
        <f t="shared" si="55"/>
        <v>0</v>
      </c>
      <c r="AP65">
        <f t="shared" si="56"/>
        <v>0</v>
      </c>
      <c r="AQ65">
        <f t="shared" si="57"/>
        <v>0</v>
      </c>
      <c r="AR65">
        <f t="shared" si="58"/>
        <v>0</v>
      </c>
      <c r="AS65">
        <f t="shared" si="59"/>
        <v>0</v>
      </c>
      <c r="AT65">
        <f t="shared" si="60"/>
        <v>0</v>
      </c>
      <c r="AU65">
        <f t="shared" si="61"/>
        <v>0</v>
      </c>
    </row>
    <row r="66" spans="1:51" ht="23.1" customHeight="1" x14ac:dyDescent="0.3">
      <c r="A66" s="6" t="s">
        <v>41</v>
      </c>
      <c r="B66" s="6" t="s">
        <v>68</v>
      </c>
      <c r="C66" s="28" t="s">
        <v>7</v>
      </c>
      <c r="D66" s="9">
        <v>73</v>
      </c>
      <c r="E66" s="9"/>
      <c r="F66" s="9"/>
      <c r="G66" s="9"/>
      <c r="H66" s="9"/>
      <c r="I66" s="9"/>
      <c r="J66" s="9"/>
      <c r="K66" s="9"/>
      <c r="L66" s="9"/>
      <c r="M66" s="15"/>
      <c r="O66" t="str">
        <f>""</f>
        <v/>
      </c>
      <c r="P66" s="1" t="s">
        <v>26</v>
      </c>
      <c r="Q66">
        <v>1</v>
      </c>
      <c r="R66">
        <f t="shared" si="32"/>
        <v>0</v>
      </c>
      <c r="S66">
        <f t="shared" si="33"/>
        <v>0</v>
      </c>
      <c r="T66">
        <f t="shared" si="34"/>
        <v>0</v>
      </c>
      <c r="U66">
        <f t="shared" si="35"/>
        <v>0</v>
      </c>
      <c r="V66">
        <f t="shared" si="36"/>
        <v>0</v>
      </c>
      <c r="W66">
        <f t="shared" si="37"/>
        <v>0</v>
      </c>
      <c r="X66">
        <f t="shared" si="38"/>
        <v>0</v>
      </c>
      <c r="Y66">
        <f t="shared" si="39"/>
        <v>0</v>
      </c>
      <c r="Z66">
        <f t="shared" si="40"/>
        <v>0</v>
      </c>
      <c r="AA66">
        <f t="shared" si="41"/>
        <v>0</v>
      </c>
      <c r="AB66">
        <f t="shared" si="42"/>
        <v>0</v>
      </c>
      <c r="AC66">
        <f t="shared" si="43"/>
        <v>0</v>
      </c>
      <c r="AD66">
        <f t="shared" si="44"/>
        <v>0</v>
      </c>
      <c r="AE66">
        <f t="shared" si="45"/>
        <v>0</v>
      </c>
      <c r="AF66">
        <f t="shared" si="46"/>
        <v>0</v>
      </c>
      <c r="AG66">
        <f t="shared" si="47"/>
        <v>0</v>
      </c>
      <c r="AH66">
        <f t="shared" si="48"/>
        <v>0</v>
      </c>
      <c r="AI66">
        <f t="shared" si="49"/>
        <v>0</v>
      </c>
      <c r="AJ66">
        <f t="shared" si="50"/>
        <v>0</v>
      </c>
      <c r="AK66">
        <f t="shared" si="51"/>
        <v>0</v>
      </c>
      <c r="AL66">
        <f t="shared" si="52"/>
        <v>0</v>
      </c>
      <c r="AM66">
        <f t="shared" si="53"/>
        <v>0</v>
      </c>
      <c r="AN66">
        <f t="shared" si="54"/>
        <v>0</v>
      </c>
      <c r="AO66">
        <f t="shared" si="55"/>
        <v>0</v>
      </c>
      <c r="AP66">
        <f t="shared" si="56"/>
        <v>0</v>
      </c>
      <c r="AQ66">
        <f t="shared" si="57"/>
        <v>0</v>
      </c>
      <c r="AR66">
        <f t="shared" si="58"/>
        <v>0</v>
      </c>
      <c r="AS66">
        <f t="shared" si="59"/>
        <v>0</v>
      </c>
      <c r="AT66">
        <f t="shared" si="60"/>
        <v>0</v>
      </c>
      <c r="AU66">
        <f t="shared" si="61"/>
        <v>0</v>
      </c>
    </row>
    <row r="67" spans="1:51" ht="23.1" customHeight="1" x14ac:dyDescent="0.3">
      <c r="A67" s="7"/>
      <c r="B67" s="7"/>
      <c r="C67" s="2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1:51" ht="23.1" customHeight="1" x14ac:dyDescent="0.3">
      <c r="A68" s="30" t="s">
        <v>29</v>
      </c>
      <c r="B68" s="11"/>
      <c r="C68" s="31"/>
      <c r="D68" s="13"/>
      <c r="E68" s="13"/>
      <c r="F68" s="13"/>
      <c r="G68" s="13"/>
      <c r="H68" s="13"/>
      <c r="I68" s="13"/>
      <c r="J68" s="13"/>
      <c r="K68" s="13"/>
      <c r="L68" s="13"/>
      <c r="M68" s="13"/>
      <c r="R68">
        <f t="shared" ref="R68:AY68" si="62">ROUNDDOWN(SUM(R54:R66), 0)</f>
        <v>0</v>
      </c>
      <c r="S68">
        <f t="shared" si="62"/>
        <v>0</v>
      </c>
      <c r="T68">
        <f t="shared" si="62"/>
        <v>0</v>
      </c>
      <c r="U68">
        <f t="shared" si="62"/>
        <v>0</v>
      </c>
      <c r="V68">
        <f t="shared" si="62"/>
        <v>0</v>
      </c>
      <c r="W68">
        <f t="shared" si="62"/>
        <v>0</v>
      </c>
      <c r="X68">
        <f t="shared" si="62"/>
        <v>0</v>
      </c>
      <c r="Y68">
        <f t="shared" si="62"/>
        <v>0</v>
      </c>
      <c r="Z68">
        <f t="shared" si="62"/>
        <v>0</v>
      </c>
      <c r="AA68">
        <f t="shared" si="62"/>
        <v>0</v>
      </c>
      <c r="AB68">
        <f t="shared" si="62"/>
        <v>0</v>
      </c>
      <c r="AC68">
        <f t="shared" si="62"/>
        <v>0</v>
      </c>
      <c r="AD68">
        <f t="shared" si="62"/>
        <v>0</v>
      </c>
      <c r="AE68">
        <f t="shared" si="62"/>
        <v>0</v>
      </c>
      <c r="AF68">
        <f t="shared" si="62"/>
        <v>0</v>
      </c>
      <c r="AG68">
        <f t="shared" si="62"/>
        <v>0</v>
      </c>
      <c r="AH68">
        <f t="shared" si="62"/>
        <v>0</v>
      </c>
      <c r="AI68">
        <f t="shared" si="62"/>
        <v>0</v>
      </c>
      <c r="AJ68">
        <f t="shared" si="62"/>
        <v>0</v>
      </c>
      <c r="AK68">
        <f t="shared" si="62"/>
        <v>0</v>
      </c>
      <c r="AL68">
        <f t="shared" si="62"/>
        <v>0</v>
      </c>
      <c r="AM68">
        <f t="shared" si="62"/>
        <v>0</v>
      </c>
      <c r="AN68">
        <f t="shared" si="62"/>
        <v>0</v>
      </c>
      <c r="AO68">
        <f t="shared" si="62"/>
        <v>0</v>
      </c>
      <c r="AP68">
        <f t="shared" si="62"/>
        <v>0</v>
      </c>
      <c r="AQ68">
        <f t="shared" si="62"/>
        <v>0</v>
      </c>
      <c r="AR68">
        <f t="shared" si="62"/>
        <v>0</v>
      </c>
      <c r="AS68">
        <f t="shared" si="62"/>
        <v>0</v>
      </c>
      <c r="AT68">
        <f t="shared" si="62"/>
        <v>0</v>
      </c>
      <c r="AU68">
        <f t="shared" si="62"/>
        <v>0</v>
      </c>
      <c r="AV68">
        <f t="shared" si="62"/>
        <v>0</v>
      </c>
      <c r="AW68">
        <f t="shared" si="62"/>
        <v>0</v>
      </c>
      <c r="AX68">
        <f t="shared" si="62"/>
        <v>0</v>
      </c>
      <c r="AY68">
        <f t="shared" si="62"/>
        <v>0</v>
      </c>
    </row>
    <row r="69" spans="1:51" ht="23.1" customHeight="1" x14ac:dyDescent="0.3">
      <c r="A69" s="52" t="s">
        <v>111</v>
      </c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4"/>
    </row>
    <row r="70" spans="1:51" ht="23.1" customHeight="1" x14ac:dyDescent="0.3">
      <c r="A70" s="6" t="s">
        <v>50</v>
      </c>
      <c r="B70" s="6" t="s">
        <v>51</v>
      </c>
      <c r="C70" s="28" t="s">
        <v>5</v>
      </c>
      <c r="D70" s="9">
        <v>204</v>
      </c>
      <c r="E70" s="9"/>
      <c r="F70" s="9"/>
      <c r="G70" s="9"/>
      <c r="H70" s="9"/>
      <c r="I70" s="9"/>
      <c r="J70" s="9"/>
      <c r="K70" s="9"/>
      <c r="L70" s="9"/>
      <c r="M70" s="15"/>
      <c r="O70" t="str">
        <f>""</f>
        <v/>
      </c>
      <c r="P70" s="1" t="s">
        <v>26</v>
      </c>
      <c r="Q70">
        <v>1</v>
      </c>
      <c r="R70">
        <f t="shared" ref="R70:R87" si="63">IF(P70="기계경비", J70, 0)</f>
        <v>0</v>
      </c>
      <c r="S70">
        <f t="shared" ref="S70:S87" si="64">IF(P70="운반비", L70, 0)</f>
        <v>0</v>
      </c>
      <c r="T70">
        <f t="shared" ref="T70:T87" si="65">IF(P70="작업부산물", F70, 0)</f>
        <v>0</v>
      </c>
      <c r="U70">
        <f t="shared" ref="U70:U87" si="66">IF(P70="관급", F70, 0)</f>
        <v>0</v>
      </c>
      <c r="V70">
        <f t="shared" ref="V70:V87" si="67">IF(P70="외주비", J70, 0)</f>
        <v>0</v>
      </c>
      <c r="W70">
        <f t="shared" ref="W70:W87" si="68">IF(P70="장비비", J70, 0)</f>
        <v>0</v>
      </c>
      <c r="X70">
        <f t="shared" ref="X70:X87" si="69">IF(P70="폐기물처리비", L70, 0)</f>
        <v>0</v>
      </c>
      <c r="Y70">
        <f t="shared" ref="Y70:Y87" si="70">IF(P70="가설비", J70, 0)</f>
        <v>0</v>
      </c>
      <c r="Z70">
        <f t="shared" ref="Z70:Z87" si="71">IF(P70="잡비제외분", F70, 0)</f>
        <v>0</v>
      </c>
      <c r="AA70">
        <f t="shared" ref="AA70:AA87" si="72">IF(P70="사급자재대", L70, 0)</f>
        <v>0</v>
      </c>
      <c r="AB70">
        <f t="shared" ref="AB70:AB87" si="73">IF(P70="관급자재대", L70, 0)</f>
        <v>0</v>
      </c>
      <c r="AC70">
        <f t="shared" ref="AC70:AC87" si="74">IF(P70="한전불입금", L70, 0)</f>
        <v>0</v>
      </c>
      <c r="AD70">
        <f t="shared" ref="AD70:AD87" si="75">IF(P70="사용자항목2", L70, 0)</f>
        <v>0</v>
      </c>
      <c r="AE70">
        <f t="shared" ref="AE70:AE87" si="76">IF(P70="안전관리비", L70, 0)</f>
        <v>0</v>
      </c>
      <c r="AF70">
        <f t="shared" ref="AF70:AF87" si="77">IF(P70="품질관리비", L70, 0)</f>
        <v>0</v>
      </c>
      <c r="AG70">
        <f t="shared" ref="AG70:AG87" si="78">IF(P70="작업부산물(철거해체)", L70, 0)</f>
        <v>0</v>
      </c>
      <c r="AH70">
        <f t="shared" ref="AH70:AH87" si="79">IF(P70="사용자항목6", L70, 0)</f>
        <v>0</v>
      </c>
      <c r="AI70">
        <f t="shared" ref="AI70:AI87" si="80">IF(P70="전기공사 손해배상보험료", L70, 0)</f>
        <v>0</v>
      </c>
      <c r="AJ70">
        <f t="shared" ref="AJ70:AJ87" si="81">IF(P70="사용자항목8", L70, 0)</f>
        <v>0</v>
      </c>
      <c r="AK70">
        <f t="shared" ref="AK70:AK87" si="82">IF(P70="사용자항목9", L70, 0)</f>
        <v>0</v>
      </c>
      <c r="AL70">
        <f t="shared" ref="AL70:AL87" si="83">IF(P70="사용자항목10", L70, 0)</f>
        <v>0</v>
      </c>
      <c r="AM70">
        <f t="shared" ref="AM70:AM87" si="84">IF(P70="사용자항목11", L70, 0)</f>
        <v>0</v>
      </c>
      <c r="AN70">
        <f t="shared" ref="AN70:AN87" si="85">IF(P70="사용자항목12", L70, 0)</f>
        <v>0</v>
      </c>
      <c r="AO70">
        <f t="shared" ref="AO70:AO87" si="86">IF(P70="사용자항목13", L70, 0)</f>
        <v>0</v>
      </c>
      <c r="AP70">
        <f t="shared" ref="AP70:AP87" si="87">IF(P70="사용자항목14", L70, 0)</f>
        <v>0</v>
      </c>
      <c r="AQ70">
        <f t="shared" ref="AQ70:AQ87" si="88">IF(P70="사용자항목15", L70, 0)</f>
        <v>0</v>
      </c>
      <c r="AR70">
        <f t="shared" ref="AR70:AR87" si="89">IF(P70="사용자항목16", L70, 0)</f>
        <v>0</v>
      </c>
      <c r="AS70">
        <f t="shared" ref="AS70:AS87" si="90">IF(P70="사용자항목17", L70, 0)</f>
        <v>0</v>
      </c>
      <c r="AT70">
        <f t="shared" ref="AT70:AT87" si="91">IF(P70="사용자항목18", L70, 0)</f>
        <v>0</v>
      </c>
      <c r="AU70">
        <f t="shared" ref="AU70:AU87" si="92">IF(P70="사용자항목19", L70, 0)</f>
        <v>0</v>
      </c>
    </row>
    <row r="71" spans="1:51" ht="23.1" customHeight="1" x14ac:dyDescent="0.3">
      <c r="A71" s="6" t="s">
        <v>50</v>
      </c>
      <c r="B71" s="6" t="s">
        <v>52</v>
      </c>
      <c r="C71" s="28" t="s">
        <v>5</v>
      </c>
      <c r="D71" s="9">
        <v>36</v>
      </c>
      <c r="E71" s="9"/>
      <c r="F71" s="9"/>
      <c r="G71" s="9"/>
      <c r="H71" s="9"/>
      <c r="I71" s="9"/>
      <c r="J71" s="9"/>
      <c r="K71" s="9"/>
      <c r="L71" s="9"/>
      <c r="M71" s="15"/>
      <c r="O71" t="str">
        <f>""</f>
        <v/>
      </c>
      <c r="P71" s="1" t="s">
        <v>26</v>
      </c>
      <c r="Q71">
        <v>1</v>
      </c>
      <c r="R71">
        <f t="shared" si="63"/>
        <v>0</v>
      </c>
      <c r="S71">
        <f t="shared" si="64"/>
        <v>0</v>
      </c>
      <c r="T71">
        <f t="shared" si="65"/>
        <v>0</v>
      </c>
      <c r="U71">
        <f t="shared" si="66"/>
        <v>0</v>
      </c>
      <c r="V71">
        <f t="shared" si="67"/>
        <v>0</v>
      </c>
      <c r="W71">
        <f t="shared" si="68"/>
        <v>0</v>
      </c>
      <c r="X71">
        <f t="shared" si="69"/>
        <v>0</v>
      </c>
      <c r="Y71">
        <f t="shared" si="70"/>
        <v>0</v>
      </c>
      <c r="Z71">
        <f t="shared" si="71"/>
        <v>0</v>
      </c>
      <c r="AA71">
        <f t="shared" si="72"/>
        <v>0</v>
      </c>
      <c r="AB71">
        <f t="shared" si="73"/>
        <v>0</v>
      </c>
      <c r="AC71">
        <f t="shared" si="74"/>
        <v>0</v>
      </c>
      <c r="AD71">
        <f t="shared" si="75"/>
        <v>0</v>
      </c>
      <c r="AE71">
        <f t="shared" si="76"/>
        <v>0</v>
      </c>
      <c r="AF71">
        <f t="shared" si="77"/>
        <v>0</v>
      </c>
      <c r="AG71">
        <f t="shared" si="78"/>
        <v>0</v>
      </c>
      <c r="AH71">
        <f t="shared" si="79"/>
        <v>0</v>
      </c>
      <c r="AI71">
        <f t="shared" si="80"/>
        <v>0</v>
      </c>
      <c r="AJ71">
        <f t="shared" si="81"/>
        <v>0</v>
      </c>
      <c r="AK71">
        <f t="shared" si="82"/>
        <v>0</v>
      </c>
      <c r="AL71">
        <f t="shared" si="83"/>
        <v>0</v>
      </c>
      <c r="AM71">
        <f t="shared" si="84"/>
        <v>0</v>
      </c>
      <c r="AN71">
        <f t="shared" si="85"/>
        <v>0</v>
      </c>
      <c r="AO71">
        <f t="shared" si="86"/>
        <v>0</v>
      </c>
      <c r="AP71">
        <f t="shared" si="87"/>
        <v>0</v>
      </c>
      <c r="AQ71">
        <f t="shared" si="88"/>
        <v>0</v>
      </c>
      <c r="AR71">
        <f t="shared" si="89"/>
        <v>0</v>
      </c>
      <c r="AS71">
        <f t="shared" si="90"/>
        <v>0</v>
      </c>
      <c r="AT71">
        <f t="shared" si="91"/>
        <v>0</v>
      </c>
      <c r="AU71">
        <f t="shared" si="92"/>
        <v>0</v>
      </c>
    </row>
    <row r="72" spans="1:51" ht="23.1" customHeight="1" x14ac:dyDescent="0.3">
      <c r="A72" s="6" t="s">
        <v>53</v>
      </c>
      <c r="B72" s="6" t="s">
        <v>54</v>
      </c>
      <c r="C72" s="28" t="s">
        <v>5</v>
      </c>
      <c r="D72" s="9">
        <v>634</v>
      </c>
      <c r="E72" s="9"/>
      <c r="F72" s="9"/>
      <c r="G72" s="9"/>
      <c r="H72" s="9"/>
      <c r="I72" s="9"/>
      <c r="J72" s="9"/>
      <c r="K72" s="9"/>
      <c r="L72" s="9"/>
      <c r="M72" s="15"/>
      <c r="O72" t="str">
        <f>""</f>
        <v/>
      </c>
      <c r="P72" s="1" t="s">
        <v>26</v>
      </c>
      <c r="Q72">
        <v>1</v>
      </c>
      <c r="R72">
        <f t="shared" si="63"/>
        <v>0</v>
      </c>
      <c r="S72">
        <f t="shared" si="64"/>
        <v>0</v>
      </c>
      <c r="T72">
        <f t="shared" si="65"/>
        <v>0</v>
      </c>
      <c r="U72">
        <f t="shared" si="66"/>
        <v>0</v>
      </c>
      <c r="V72">
        <f t="shared" si="67"/>
        <v>0</v>
      </c>
      <c r="W72">
        <f t="shared" si="68"/>
        <v>0</v>
      </c>
      <c r="X72">
        <f t="shared" si="69"/>
        <v>0</v>
      </c>
      <c r="Y72">
        <f t="shared" si="70"/>
        <v>0</v>
      </c>
      <c r="Z72">
        <f t="shared" si="71"/>
        <v>0</v>
      </c>
      <c r="AA72">
        <f t="shared" si="72"/>
        <v>0</v>
      </c>
      <c r="AB72">
        <f t="shared" si="73"/>
        <v>0</v>
      </c>
      <c r="AC72">
        <f t="shared" si="74"/>
        <v>0</v>
      </c>
      <c r="AD72">
        <f t="shared" si="75"/>
        <v>0</v>
      </c>
      <c r="AE72">
        <f t="shared" si="76"/>
        <v>0</v>
      </c>
      <c r="AF72">
        <f t="shared" si="77"/>
        <v>0</v>
      </c>
      <c r="AG72">
        <f t="shared" si="78"/>
        <v>0</v>
      </c>
      <c r="AH72">
        <f t="shared" si="79"/>
        <v>0</v>
      </c>
      <c r="AI72">
        <f t="shared" si="80"/>
        <v>0</v>
      </c>
      <c r="AJ72">
        <f t="shared" si="81"/>
        <v>0</v>
      </c>
      <c r="AK72">
        <f t="shared" si="82"/>
        <v>0</v>
      </c>
      <c r="AL72">
        <f t="shared" si="83"/>
        <v>0</v>
      </c>
      <c r="AM72">
        <f t="shared" si="84"/>
        <v>0</v>
      </c>
      <c r="AN72">
        <f t="shared" si="85"/>
        <v>0</v>
      </c>
      <c r="AO72">
        <f t="shared" si="86"/>
        <v>0</v>
      </c>
      <c r="AP72">
        <f t="shared" si="87"/>
        <v>0</v>
      </c>
      <c r="AQ72">
        <f t="shared" si="88"/>
        <v>0</v>
      </c>
      <c r="AR72">
        <f t="shared" si="89"/>
        <v>0</v>
      </c>
      <c r="AS72">
        <f t="shared" si="90"/>
        <v>0</v>
      </c>
      <c r="AT72">
        <f t="shared" si="91"/>
        <v>0</v>
      </c>
      <c r="AU72">
        <f t="shared" si="92"/>
        <v>0</v>
      </c>
      <c r="AY72" s="1" t="s">
        <v>10</v>
      </c>
    </row>
    <row r="73" spans="1:51" ht="23.1" customHeight="1" x14ac:dyDescent="0.3">
      <c r="A73" s="6" t="s">
        <v>109</v>
      </c>
      <c r="B73" s="6" t="s">
        <v>56</v>
      </c>
      <c r="C73" s="28" t="s">
        <v>6</v>
      </c>
      <c r="D73" s="9">
        <v>634</v>
      </c>
      <c r="E73" s="9"/>
      <c r="F73" s="9"/>
      <c r="G73" s="9"/>
      <c r="H73" s="9"/>
      <c r="I73" s="9"/>
      <c r="J73" s="9"/>
      <c r="K73" s="9"/>
      <c r="L73" s="9"/>
      <c r="M73" s="15"/>
      <c r="O73" t="str">
        <f>""</f>
        <v/>
      </c>
      <c r="P73" s="1" t="s">
        <v>26</v>
      </c>
      <c r="Q73">
        <v>1</v>
      </c>
      <c r="R73">
        <f t="shared" si="63"/>
        <v>0</v>
      </c>
      <c r="S73">
        <f t="shared" si="64"/>
        <v>0</v>
      </c>
      <c r="T73">
        <f t="shared" si="65"/>
        <v>0</v>
      </c>
      <c r="U73">
        <f t="shared" si="66"/>
        <v>0</v>
      </c>
      <c r="V73">
        <f t="shared" si="67"/>
        <v>0</v>
      </c>
      <c r="W73">
        <f t="shared" si="68"/>
        <v>0</v>
      </c>
      <c r="X73">
        <f t="shared" si="69"/>
        <v>0</v>
      </c>
      <c r="Y73">
        <f t="shared" si="70"/>
        <v>0</v>
      </c>
      <c r="Z73">
        <f t="shared" si="71"/>
        <v>0</v>
      </c>
      <c r="AA73">
        <f t="shared" si="72"/>
        <v>0</v>
      </c>
      <c r="AB73">
        <f t="shared" si="73"/>
        <v>0</v>
      </c>
      <c r="AC73">
        <f t="shared" si="74"/>
        <v>0</v>
      </c>
      <c r="AD73">
        <f t="shared" si="75"/>
        <v>0</v>
      </c>
      <c r="AE73">
        <f t="shared" si="76"/>
        <v>0</v>
      </c>
      <c r="AF73">
        <f t="shared" si="77"/>
        <v>0</v>
      </c>
      <c r="AG73">
        <f t="shared" si="78"/>
        <v>0</v>
      </c>
      <c r="AH73">
        <f t="shared" si="79"/>
        <v>0</v>
      </c>
      <c r="AI73">
        <f t="shared" si="80"/>
        <v>0</v>
      </c>
      <c r="AJ73">
        <f t="shared" si="81"/>
        <v>0</v>
      </c>
      <c r="AK73">
        <f t="shared" si="82"/>
        <v>0</v>
      </c>
      <c r="AL73">
        <f t="shared" si="83"/>
        <v>0</v>
      </c>
      <c r="AM73">
        <f t="shared" si="84"/>
        <v>0</v>
      </c>
      <c r="AN73">
        <f t="shared" si="85"/>
        <v>0</v>
      </c>
      <c r="AO73">
        <f t="shared" si="86"/>
        <v>0</v>
      </c>
      <c r="AP73">
        <f t="shared" si="87"/>
        <v>0</v>
      </c>
      <c r="AQ73">
        <f t="shared" si="88"/>
        <v>0</v>
      </c>
      <c r="AR73">
        <f t="shared" si="89"/>
        <v>0</v>
      </c>
      <c r="AS73">
        <f t="shared" si="90"/>
        <v>0</v>
      </c>
      <c r="AT73">
        <f t="shared" si="91"/>
        <v>0</v>
      </c>
      <c r="AU73">
        <f t="shared" si="92"/>
        <v>0</v>
      </c>
    </row>
    <row r="74" spans="1:51" ht="23.1" customHeight="1" x14ac:dyDescent="0.3">
      <c r="A74" s="6" t="s">
        <v>57</v>
      </c>
      <c r="B74" s="6" t="s">
        <v>58</v>
      </c>
      <c r="C74" s="28" t="s">
        <v>39</v>
      </c>
      <c r="D74" s="9">
        <v>634</v>
      </c>
      <c r="E74" s="9"/>
      <c r="F74" s="9"/>
      <c r="G74" s="9"/>
      <c r="H74" s="9"/>
      <c r="I74" s="9"/>
      <c r="J74" s="9"/>
      <c r="K74" s="9"/>
      <c r="L74" s="9"/>
      <c r="M74" s="15"/>
      <c r="O74" t="str">
        <f>""</f>
        <v/>
      </c>
      <c r="P74" s="1" t="s">
        <v>26</v>
      </c>
      <c r="Q74">
        <v>1</v>
      </c>
      <c r="R74">
        <f t="shared" si="63"/>
        <v>0</v>
      </c>
      <c r="S74">
        <f t="shared" si="64"/>
        <v>0</v>
      </c>
      <c r="T74">
        <f t="shared" si="65"/>
        <v>0</v>
      </c>
      <c r="U74">
        <f t="shared" si="66"/>
        <v>0</v>
      </c>
      <c r="V74">
        <f t="shared" si="67"/>
        <v>0</v>
      </c>
      <c r="W74">
        <f t="shared" si="68"/>
        <v>0</v>
      </c>
      <c r="X74">
        <f t="shared" si="69"/>
        <v>0</v>
      </c>
      <c r="Y74">
        <f t="shared" si="70"/>
        <v>0</v>
      </c>
      <c r="Z74">
        <f t="shared" si="71"/>
        <v>0</v>
      </c>
      <c r="AA74">
        <f t="shared" si="72"/>
        <v>0</v>
      </c>
      <c r="AB74">
        <f t="shared" si="73"/>
        <v>0</v>
      </c>
      <c r="AC74">
        <f t="shared" si="74"/>
        <v>0</v>
      </c>
      <c r="AD74">
        <f t="shared" si="75"/>
        <v>0</v>
      </c>
      <c r="AE74">
        <f t="shared" si="76"/>
        <v>0</v>
      </c>
      <c r="AF74">
        <f t="shared" si="77"/>
        <v>0</v>
      </c>
      <c r="AG74">
        <f t="shared" si="78"/>
        <v>0</v>
      </c>
      <c r="AH74">
        <f t="shared" si="79"/>
        <v>0</v>
      </c>
      <c r="AI74">
        <f t="shared" si="80"/>
        <v>0</v>
      </c>
      <c r="AJ74">
        <f t="shared" si="81"/>
        <v>0</v>
      </c>
      <c r="AK74">
        <f t="shared" si="82"/>
        <v>0</v>
      </c>
      <c r="AL74">
        <f t="shared" si="83"/>
        <v>0</v>
      </c>
      <c r="AM74">
        <f t="shared" si="84"/>
        <v>0</v>
      </c>
      <c r="AN74">
        <f t="shared" si="85"/>
        <v>0</v>
      </c>
      <c r="AO74">
        <f t="shared" si="86"/>
        <v>0</v>
      </c>
      <c r="AP74">
        <f t="shared" si="87"/>
        <v>0</v>
      </c>
      <c r="AQ74">
        <f t="shared" si="88"/>
        <v>0</v>
      </c>
      <c r="AR74">
        <f t="shared" si="89"/>
        <v>0</v>
      </c>
      <c r="AS74">
        <f t="shared" si="90"/>
        <v>0</v>
      </c>
      <c r="AT74">
        <f t="shared" si="91"/>
        <v>0</v>
      </c>
      <c r="AU74">
        <f t="shared" si="92"/>
        <v>0</v>
      </c>
    </row>
    <row r="75" spans="1:51" ht="23.1" customHeight="1" x14ac:dyDescent="0.3">
      <c r="A75" s="6" t="s">
        <v>59</v>
      </c>
      <c r="B75" s="6" t="s">
        <v>60</v>
      </c>
      <c r="C75" s="28" t="s">
        <v>5</v>
      </c>
      <c r="D75" s="9">
        <v>7</v>
      </c>
      <c r="E75" s="9"/>
      <c r="F75" s="9"/>
      <c r="G75" s="9"/>
      <c r="H75" s="9"/>
      <c r="I75" s="9"/>
      <c r="J75" s="9"/>
      <c r="K75" s="9"/>
      <c r="L75" s="9"/>
      <c r="M75" s="15"/>
      <c r="O75" t="str">
        <f>""</f>
        <v/>
      </c>
      <c r="P75" s="1" t="s">
        <v>26</v>
      </c>
      <c r="Q75">
        <v>1</v>
      </c>
      <c r="R75">
        <f t="shared" si="63"/>
        <v>0</v>
      </c>
      <c r="S75">
        <f t="shared" si="64"/>
        <v>0</v>
      </c>
      <c r="T75">
        <f t="shared" si="65"/>
        <v>0</v>
      </c>
      <c r="U75">
        <f t="shared" si="66"/>
        <v>0</v>
      </c>
      <c r="V75">
        <f t="shared" si="67"/>
        <v>0</v>
      </c>
      <c r="W75">
        <f t="shared" si="68"/>
        <v>0</v>
      </c>
      <c r="X75">
        <f t="shared" si="69"/>
        <v>0</v>
      </c>
      <c r="Y75">
        <f t="shared" si="70"/>
        <v>0</v>
      </c>
      <c r="Z75">
        <f t="shared" si="71"/>
        <v>0</v>
      </c>
      <c r="AA75">
        <f t="shared" si="72"/>
        <v>0</v>
      </c>
      <c r="AB75">
        <f t="shared" si="73"/>
        <v>0</v>
      </c>
      <c r="AC75">
        <f t="shared" si="74"/>
        <v>0</v>
      </c>
      <c r="AD75">
        <f t="shared" si="75"/>
        <v>0</v>
      </c>
      <c r="AE75">
        <f t="shared" si="76"/>
        <v>0</v>
      </c>
      <c r="AF75">
        <f t="shared" si="77"/>
        <v>0</v>
      </c>
      <c r="AG75">
        <f t="shared" si="78"/>
        <v>0</v>
      </c>
      <c r="AH75">
        <f t="shared" si="79"/>
        <v>0</v>
      </c>
      <c r="AI75">
        <f t="shared" si="80"/>
        <v>0</v>
      </c>
      <c r="AJ75">
        <f t="shared" si="81"/>
        <v>0</v>
      </c>
      <c r="AK75">
        <f t="shared" si="82"/>
        <v>0</v>
      </c>
      <c r="AL75">
        <f t="shared" si="83"/>
        <v>0</v>
      </c>
      <c r="AM75">
        <f t="shared" si="84"/>
        <v>0</v>
      </c>
      <c r="AN75">
        <f t="shared" si="85"/>
        <v>0</v>
      </c>
      <c r="AO75">
        <f t="shared" si="86"/>
        <v>0</v>
      </c>
      <c r="AP75">
        <f t="shared" si="87"/>
        <v>0</v>
      </c>
      <c r="AQ75">
        <f t="shared" si="88"/>
        <v>0</v>
      </c>
      <c r="AR75">
        <f t="shared" si="89"/>
        <v>0</v>
      </c>
      <c r="AS75">
        <f t="shared" si="90"/>
        <v>0</v>
      </c>
      <c r="AT75">
        <f t="shared" si="91"/>
        <v>0</v>
      </c>
      <c r="AU75">
        <f t="shared" si="92"/>
        <v>0</v>
      </c>
      <c r="AY75" s="1" t="s">
        <v>10</v>
      </c>
    </row>
    <row r="76" spans="1:51" ht="23.1" customHeight="1" x14ac:dyDescent="0.3">
      <c r="A76" s="6" t="s">
        <v>59</v>
      </c>
      <c r="B76" s="6" t="s">
        <v>62</v>
      </c>
      <c r="C76" s="28" t="s">
        <v>5</v>
      </c>
      <c r="D76" s="9">
        <v>173</v>
      </c>
      <c r="E76" s="9"/>
      <c r="F76" s="9"/>
      <c r="G76" s="9"/>
      <c r="H76" s="9"/>
      <c r="I76" s="9"/>
      <c r="J76" s="9"/>
      <c r="K76" s="9"/>
      <c r="L76" s="9"/>
      <c r="M76" s="15"/>
      <c r="O76" t="str">
        <f>""</f>
        <v/>
      </c>
      <c r="P76" s="1" t="s">
        <v>26</v>
      </c>
      <c r="Q76">
        <v>1</v>
      </c>
      <c r="R76">
        <f t="shared" si="63"/>
        <v>0</v>
      </c>
      <c r="S76">
        <f t="shared" si="64"/>
        <v>0</v>
      </c>
      <c r="T76">
        <f t="shared" si="65"/>
        <v>0</v>
      </c>
      <c r="U76">
        <f t="shared" si="66"/>
        <v>0</v>
      </c>
      <c r="V76">
        <f t="shared" si="67"/>
        <v>0</v>
      </c>
      <c r="W76">
        <f t="shared" si="68"/>
        <v>0</v>
      </c>
      <c r="X76">
        <f t="shared" si="69"/>
        <v>0</v>
      </c>
      <c r="Y76">
        <f t="shared" si="70"/>
        <v>0</v>
      </c>
      <c r="Z76">
        <f t="shared" si="71"/>
        <v>0</v>
      </c>
      <c r="AA76">
        <f t="shared" si="72"/>
        <v>0</v>
      </c>
      <c r="AB76">
        <f t="shared" si="73"/>
        <v>0</v>
      </c>
      <c r="AC76">
        <f t="shared" si="74"/>
        <v>0</v>
      </c>
      <c r="AD76">
        <f t="shared" si="75"/>
        <v>0</v>
      </c>
      <c r="AE76">
        <f t="shared" si="76"/>
        <v>0</v>
      </c>
      <c r="AF76">
        <f t="shared" si="77"/>
        <v>0</v>
      </c>
      <c r="AG76">
        <f t="shared" si="78"/>
        <v>0</v>
      </c>
      <c r="AH76">
        <f t="shared" si="79"/>
        <v>0</v>
      </c>
      <c r="AI76">
        <f t="shared" si="80"/>
        <v>0</v>
      </c>
      <c r="AJ76">
        <f t="shared" si="81"/>
        <v>0</v>
      </c>
      <c r="AK76">
        <f t="shared" si="82"/>
        <v>0</v>
      </c>
      <c r="AL76">
        <f t="shared" si="83"/>
        <v>0</v>
      </c>
      <c r="AM76">
        <f t="shared" si="84"/>
        <v>0</v>
      </c>
      <c r="AN76">
        <f t="shared" si="85"/>
        <v>0</v>
      </c>
      <c r="AO76">
        <f t="shared" si="86"/>
        <v>0</v>
      </c>
      <c r="AP76">
        <f t="shared" si="87"/>
        <v>0</v>
      </c>
      <c r="AQ76">
        <f t="shared" si="88"/>
        <v>0</v>
      </c>
      <c r="AR76">
        <f t="shared" si="89"/>
        <v>0</v>
      </c>
      <c r="AS76">
        <f t="shared" si="90"/>
        <v>0</v>
      </c>
      <c r="AT76">
        <f t="shared" si="91"/>
        <v>0</v>
      </c>
      <c r="AU76">
        <f t="shared" si="92"/>
        <v>0</v>
      </c>
    </row>
    <row r="77" spans="1:51" ht="23.1" customHeight="1" x14ac:dyDescent="0.3">
      <c r="A77" s="6" t="s">
        <v>59</v>
      </c>
      <c r="B77" s="6" t="s">
        <v>63</v>
      </c>
      <c r="C77" s="28" t="s">
        <v>5</v>
      </c>
      <c r="D77" s="9">
        <v>101</v>
      </c>
      <c r="E77" s="9"/>
      <c r="F77" s="9"/>
      <c r="G77" s="9"/>
      <c r="H77" s="9"/>
      <c r="I77" s="9"/>
      <c r="J77" s="9"/>
      <c r="K77" s="9"/>
      <c r="L77" s="9"/>
      <c r="M77" s="15"/>
      <c r="O77" t="str">
        <f>""</f>
        <v/>
      </c>
      <c r="P77" s="1" t="s">
        <v>26</v>
      </c>
      <c r="Q77">
        <v>1</v>
      </c>
      <c r="R77">
        <f t="shared" si="63"/>
        <v>0</v>
      </c>
      <c r="S77">
        <f t="shared" si="64"/>
        <v>0</v>
      </c>
      <c r="T77">
        <f t="shared" si="65"/>
        <v>0</v>
      </c>
      <c r="U77">
        <f t="shared" si="66"/>
        <v>0</v>
      </c>
      <c r="V77">
        <f t="shared" si="67"/>
        <v>0</v>
      </c>
      <c r="W77">
        <f t="shared" si="68"/>
        <v>0</v>
      </c>
      <c r="X77">
        <f t="shared" si="69"/>
        <v>0</v>
      </c>
      <c r="Y77">
        <f t="shared" si="70"/>
        <v>0</v>
      </c>
      <c r="Z77">
        <f t="shared" si="71"/>
        <v>0</v>
      </c>
      <c r="AA77">
        <f t="shared" si="72"/>
        <v>0</v>
      </c>
      <c r="AB77">
        <f t="shared" si="73"/>
        <v>0</v>
      </c>
      <c r="AC77">
        <f t="shared" si="74"/>
        <v>0</v>
      </c>
      <c r="AD77">
        <f t="shared" si="75"/>
        <v>0</v>
      </c>
      <c r="AE77">
        <f t="shared" si="76"/>
        <v>0</v>
      </c>
      <c r="AF77">
        <f t="shared" si="77"/>
        <v>0</v>
      </c>
      <c r="AG77">
        <f t="shared" si="78"/>
        <v>0</v>
      </c>
      <c r="AH77">
        <f t="shared" si="79"/>
        <v>0</v>
      </c>
      <c r="AI77">
        <f t="shared" si="80"/>
        <v>0</v>
      </c>
      <c r="AJ77">
        <f t="shared" si="81"/>
        <v>0</v>
      </c>
      <c r="AK77">
        <f t="shared" si="82"/>
        <v>0</v>
      </c>
      <c r="AL77">
        <f t="shared" si="83"/>
        <v>0</v>
      </c>
      <c r="AM77">
        <f t="shared" si="84"/>
        <v>0</v>
      </c>
      <c r="AN77">
        <f t="shared" si="85"/>
        <v>0</v>
      </c>
      <c r="AO77">
        <f t="shared" si="86"/>
        <v>0</v>
      </c>
      <c r="AP77">
        <f t="shared" si="87"/>
        <v>0</v>
      </c>
      <c r="AQ77">
        <f t="shared" si="88"/>
        <v>0</v>
      </c>
      <c r="AR77">
        <f t="shared" si="89"/>
        <v>0</v>
      </c>
      <c r="AS77">
        <f t="shared" si="90"/>
        <v>0</v>
      </c>
      <c r="AT77">
        <f t="shared" si="91"/>
        <v>0</v>
      </c>
      <c r="AU77">
        <f t="shared" si="92"/>
        <v>0</v>
      </c>
    </row>
    <row r="78" spans="1:51" ht="23.1" customHeight="1" x14ac:dyDescent="0.3">
      <c r="A78" s="6" t="s">
        <v>59</v>
      </c>
      <c r="B78" s="6" t="s">
        <v>64</v>
      </c>
      <c r="C78" s="28" t="s">
        <v>5</v>
      </c>
      <c r="D78" s="9">
        <v>235</v>
      </c>
      <c r="E78" s="9"/>
      <c r="F78" s="9"/>
      <c r="G78" s="9"/>
      <c r="H78" s="9"/>
      <c r="I78" s="9"/>
      <c r="J78" s="9"/>
      <c r="K78" s="9"/>
      <c r="L78" s="9"/>
      <c r="M78" s="15"/>
      <c r="O78" t="str">
        <f>""</f>
        <v/>
      </c>
      <c r="P78" s="1" t="s">
        <v>26</v>
      </c>
      <c r="Q78">
        <v>1</v>
      </c>
      <c r="R78">
        <f t="shared" si="63"/>
        <v>0</v>
      </c>
      <c r="S78">
        <f t="shared" si="64"/>
        <v>0</v>
      </c>
      <c r="T78">
        <f t="shared" si="65"/>
        <v>0</v>
      </c>
      <c r="U78">
        <f t="shared" si="66"/>
        <v>0</v>
      </c>
      <c r="V78">
        <f t="shared" si="67"/>
        <v>0</v>
      </c>
      <c r="W78">
        <f t="shared" si="68"/>
        <v>0</v>
      </c>
      <c r="X78">
        <f t="shared" si="69"/>
        <v>0</v>
      </c>
      <c r="Y78">
        <f t="shared" si="70"/>
        <v>0</v>
      </c>
      <c r="Z78">
        <f t="shared" si="71"/>
        <v>0</v>
      </c>
      <c r="AA78">
        <f t="shared" si="72"/>
        <v>0</v>
      </c>
      <c r="AB78">
        <f t="shared" si="73"/>
        <v>0</v>
      </c>
      <c r="AC78">
        <f t="shared" si="74"/>
        <v>0</v>
      </c>
      <c r="AD78">
        <f t="shared" si="75"/>
        <v>0</v>
      </c>
      <c r="AE78">
        <f t="shared" si="76"/>
        <v>0</v>
      </c>
      <c r="AF78">
        <f t="shared" si="77"/>
        <v>0</v>
      </c>
      <c r="AG78">
        <f t="shared" si="78"/>
        <v>0</v>
      </c>
      <c r="AH78">
        <f t="shared" si="79"/>
        <v>0</v>
      </c>
      <c r="AI78">
        <f t="shared" si="80"/>
        <v>0</v>
      </c>
      <c r="AJ78">
        <f t="shared" si="81"/>
        <v>0</v>
      </c>
      <c r="AK78">
        <f t="shared" si="82"/>
        <v>0</v>
      </c>
      <c r="AL78">
        <f t="shared" si="83"/>
        <v>0</v>
      </c>
      <c r="AM78">
        <f t="shared" si="84"/>
        <v>0</v>
      </c>
      <c r="AN78">
        <f t="shared" si="85"/>
        <v>0</v>
      </c>
      <c r="AO78">
        <f t="shared" si="86"/>
        <v>0</v>
      </c>
      <c r="AP78">
        <f t="shared" si="87"/>
        <v>0</v>
      </c>
      <c r="AQ78">
        <f t="shared" si="88"/>
        <v>0</v>
      </c>
      <c r="AR78">
        <f t="shared" si="89"/>
        <v>0</v>
      </c>
      <c r="AS78">
        <f t="shared" si="90"/>
        <v>0</v>
      </c>
      <c r="AT78">
        <f t="shared" si="91"/>
        <v>0</v>
      </c>
      <c r="AU78">
        <f t="shared" si="92"/>
        <v>0</v>
      </c>
    </row>
    <row r="79" spans="1:51" ht="23.1" customHeight="1" x14ac:dyDescent="0.3">
      <c r="A79" s="6" t="s">
        <v>59</v>
      </c>
      <c r="B79" s="6" t="s">
        <v>69</v>
      </c>
      <c r="C79" s="28" t="s">
        <v>5</v>
      </c>
      <c r="D79" s="9">
        <v>365</v>
      </c>
      <c r="E79" s="9"/>
      <c r="F79" s="9"/>
      <c r="G79" s="9"/>
      <c r="H79" s="9"/>
      <c r="I79" s="9"/>
      <c r="J79" s="9"/>
      <c r="K79" s="9"/>
      <c r="L79" s="9"/>
      <c r="M79" s="15"/>
      <c r="O79" t="str">
        <f>""</f>
        <v/>
      </c>
      <c r="P79" s="1" t="s">
        <v>26</v>
      </c>
      <c r="Q79">
        <v>1</v>
      </c>
      <c r="R79">
        <f t="shared" si="63"/>
        <v>0</v>
      </c>
      <c r="S79">
        <f t="shared" si="64"/>
        <v>0</v>
      </c>
      <c r="T79">
        <f t="shared" si="65"/>
        <v>0</v>
      </c>
      <c r="U79">
        <f t="shared" si="66"/>
        <v>0</v>
      </c>
      <c r="V79">
        <f t="shared" si="67"/>
        <v>0</v>
      </c>
      <c r="W79">
        <f t="shared" si="68"/>
        <v>0</v>
      </c>
      <c r="X79">
        <f t="shared" si="69"/>
        <v>0</v>
      </c>
      <c r="Y79">
        <f t="shared" si="70"/>
        <v>0</v>
      </c>
      <c r="Z79">
        <f t="shared" si="71"/>
        <v>0</v>
      </c>
      <c r="AA79">
        <f t="shared" si="72"/>
        <v>0</v>
      </c>
      <c r="AB79">
        <f t="shared" si="73"/>
        <v>0</v>
      </c>
      <c r="AC79">
        <f t="shared" si="74"/>
        <v>0</v>
      </c>
      <c r="AD79">
        <f t="shared" si="75"/>
        <v>0</v>
      </c>
      <c r="AE79">
        <f t="shared" si="76"/>
        <v>0</v>
      </c>
      <c r="AF79">
        <f t="shared" si="77"/>
        <v>0</v>
      </c>
      <c r="AG79">
        <f t="shared" si="78"/>
        <v>0</v>
      </c>
      <c r="AH79">
        <f t="shared" si="79"/>
        <v>0</v>
      </c>
      <c r="AI79">
        <f t="shared" si="80"/>
        <v>0</v>
      </c>
      <c r="AJ79">
        <f t="shared" si="81"/>
        <v>0</v>
      </c>
      <c r="AK79">
        <f t="shared" si="82"/>
        <v>0</v>
      </c>
      <c r="AL79">
        <f t="shared" si="83"/>
        <v>0</v>
      </c>
      <c r="AM79">
        <f t="shared" si="84"/>
        <v>0</v>
      </c>
      <c r="AN79">
        <f t="shared" si="85"/>
        <v>0</v>
      </c>
      <c r="AO79">
        <f t="shared" si="86"/>
        <v>0</v>
      </c>
      <c r="AP79">
        <f t="shared" si="87"/>
        <v>0</v>
      </c>
      <c r="AQ79">
        <f t="shared" si="88"/>
        <v>0</v>
      </c>
      <c r="AR79">
        <f t="shared" si="89"/>
        <v>0</v>
      </c>
      <c r="AS79">
        <f t="shared" si="90"/>
        <v>0</v>
      </c>
      <c r="AT79">
        <f t="shared" si="91"/>
        <v>0</v>
      </c>
      <c r="AU79">
        <f t="shared" si="92"/>
        <v>0</v>
      </c>
      <c r="AY79" s="1" t="s">
        <v>10</v>
      </c>
    </row>
    <row r="80" spans="1:51" ht="23.1" customHeight="1" x14ac:dyDescent="0.3">
      <c r="A80" s="6" t="s">
        <v>65</v>
      </c>
      <c r="B80" s="6" t="s">
        <v>66</v>
      </c>
      <c r="C80" s="28" t="s">
        <v>6</v>
      </c>
      <c r="D80" s="9">
        <v>122</v>
      </c>
      <c r="E80" s="9"/>
      <c r="F80" s="9"/>
      <c r="G80" s="9"/>
      <c r="H80" s="9"/>
      <c r="I80" s="9"/>
      <c r="J80" s="9"/>
      <c r="K80" s="9"/>
      <c r="L80" s="9"/>
      <c r="M80" s="15"/>
      <c r="O80" t="str">
        <f>""</f>
        <v/>
      </c>
      <c r="P80" s="1" t="s">
        <v>26</v>
      </c>
      <c r="Q80">
        <v>1</v>
      </c>
      <c r="R80">
        <f t="shared" si="63"/>
        <v>0</v>
      </c>
      <c r="S80">
        <f t="shared" si="64"/>
        <v>0</v>
      </c>
      <c r="T80">
        <f t="shared" si="65"/>
        <v>0</v>
      </c>
      <c r="U80">
        <f t="shared" si="66"/>
        <v>0</v>
      </c>
      <c r="V80">
        <f t="shared" si="67"/>
        <v>0</v>
      </c>
      <c r="W80">
        <f t="shared" si="68"/>
        <v>0</v>
      </c>
      <c r="X80">
        <f t="shared" si="69"/>
        <v>0</v>
      </c>
      <c r="Y80">
        <f t="shared" si="70"/>
        <v>0</v>
      </c>
      <c r="Z80">
        <f t="shared" si="71"/>
        <v>0</v>
      </c>
      <c r="AA80">
        <f t="shared" si="72"/>
        <v>0</v>
      </c>
      <c r="AB80">
        <f t="shared" si="73"/>
        <v>0</v>
      </c>
      <c r="AC80">
        <f t="shared" si="74"/>
        <v>0</v>
      </c>
      <c r="AD80">
        <f t="shared" si="75"/>
        <v>0</v>
      </c>
      <c r="AE80">
        <f t="shared" si="76"/>
        <v>0</v>
      </c>
      <c r="AF80">
        <f t="shared" si="77"/>
        <v>0</v>
      </c>
      <c r="AG80">
        <f t="shared" si="78"/>
        <v>0</v>
      </c>
      <c r="AH80">
        <f t="shared" si="79"/>
        <v>0</v>
      </c>
      <c r="AI80">
        <f t="shared" si="80"/>
        <v>0</v>
      </c>
      <c r="AJ80">
        <f t="shared" si="81"/>
        <v>0</v>
      </c>
      <c r="AK80">
        <f t="shared" si="82"/>
        <v>0</v>
      </c>
      <c r="AL80">
        <f t="shared" si="83"/>
        <v>0</v>
      </c>
      <c r="AM80">
        <f t="shared" si="84"/>
        <v>0</v>
      </c>
      <c r="AN80">
        <f t="shared" si="85"/>
        <v>0</v>
      </c>
      <c r="AO80">
        <f t="shared" si="86"/>
        <v>0</v>
      </c>
      <c r="AP80">
        <f t="shared" si="87"/>
        <v>0</v>
      </c>
      <c r="AQ80">
        <f t="shared" si="88"/>
        <v>0</v>
      </c>
      <c r="AR80">
        <f t="shared" si="89"/>
        <v>0</v>
      </c>
      <c r="AS80">
        <f t="shared" si="90"/>
        <v>0</v>
      </c>
      <c r="AT80">
        <f t="shared" si="91"/>
        <v>0</v>
      </c>
      <c r="AU80">
        <f t="shared" si="92"/>
        <v>0</v>
      </c>
    </row>
    <row r="81" spans="1:51" ht="23.1" customHeight="1" x14ac:dyDescent="0.3">
      <c r="A81" s="6" t="s">
        <v>112</v>
      </c>
      <c r="B81" s="6" t="s">
        <v>70</v>
      </c>
      <c r="C81" s="28" t="s">
        <v>39</v>
      </c>
      <c r="D81" s="9">
        <v>2</v>
      </c>
      <c r="E81" s="9"/>
      <c r="F81" s="9"/>
      <c r="G81" s="9"/>
      <c r="H81" s="9"/>
      <c r="I81" s="9"/>
      <c r="J81" s="9"/>
      <c r="K81" s="9"/>
      <c r="L81" s="9"/>
      <c r="M81" s="15"/>
      <c r="O81" t="str">
        <f>""</f>
        <v/>
      </c>
      <c r="P81" s="1" t="s">
        <v>26</v>
      </c>
      <c r="Q81">
        <v>1</v>
      </c>
      <c r="R81">
        <f t="shared" si="63"/>
        <v>0</v>
      </c>
      <c r="S81">
        <f t="shared" si="64"/>
        <v>0</v>
      </c>
      <c r="T81">
        <f t="shared" si="65"/>
        <v>0</v>
      </c>
      <c r="U81">
        <f t="shared" si="66"/>
        <v>0</v>
      </c>
      <c r="V81">
        <f t="shared" si="67"/>
        <v>0</v>
      </c>
      <c r="W81">
        <f t="shared" si="68"/>
        <v>0</v>
      </c>
      <c r="X81">
        <f t="shared" si="69"/>
        <v>0</v>
      </c>
      <c r="Y81">
        <f t="shared" si="70"/>
        <v>0</v>
      </c>
      <c r="Z81">
        <f t="shared" si="71"/>
        <v>0</v>
      </c>
      <c r="AA81">
        <f t="shared" si="72"/>
        <v>0</v>
      </c>
      <c r="AB81">
        <f t="shared" si="73"/>
        <v>0</v>
      </c>
      <c r="AC81">
        <f t="shared" si="74"/>
        <v>0</v>
      </c>
      <c r="AD81">
        <f t="shared" si="75"/>
        <v>0</v>
      </c>
      <c r="AE81">
        <f t="shared" si="76"/>
        <v>0</v>
      </c>
      <c r="AF81">
        <f t="shared" si="77"/>
        <v>0</v>
      </c>
      <c r="AG81">
        <f t="shared" si="78"/>
        <v>0</v>
      </c>
      <c r="AH81">
        <f t="shared" si="79"/>
        <v>0</v>
      </c>
      <c r="AI81">
        <f t="shared" si="80"/>
        <v>0</v>
      </c>
      <c r="AJ81">
        <f t="shared" si="81"/>
        <v>0</v>
      </c>
      <c r="AK81">
        <f t="shared" si="82"/>
        <v>0</v>
      </c>
      <c r="AL81">
        <f t="shared" si="83"/>
        <v>0</v>
      </c>
      <c r="AM81">
        <f t="shared" si="84"/>
        <v>0</v>
      </c>
      <c r="AN81">
        <f t="shared" si="85"/>
        <v>0</v>
      </c>
      <c r="AO81">
        <f t="shared" si="86"/>
        <v>0</v>
      </c>
      <c r="AP81">
        <f t="shared" si="87"/>
        <v>0</v>
      </c>
      <c r="AQ81">
        <f t="shared" si="88"/>
        <v>0</v>
      </c>
      <c r="AR81">
        <f t="shared" si="89"/>
        <v>0</v>
      </c>
      <c r="AS81">
        <f t="shared" si="90"/>
        <v>0</v>
      </c>
      <c r="AT81">
        <f t="shared" si="91"/>
        <v>0</v>
      </c>
      <c r="AU81">
        <f t="shared" si="92"/>
        <v>0</v>
      </c>
    </row>
    <row r="82" spans="1:51" ht="23.1" customHeight="1" x14ac:dyDescent="0.3">
      <c r="A82" s="6" t="s">
        <v>112</v>
      </c>
      <c r="B82" s="6" t="s">
        <v>71</v>
      </c>
      <c r="C82" s="28" t="s">
        <v>39</v>
      </c>
      <c r="D82" s="9">
        <v>1</v>
      </c>
      <c r="E82" s="9"/>
      <c r="F82" s="9"/>
      <c r="G82" s="9"/>
      <c r="H82" s="9"/>
      <c r="I82" s="9"/>
      <c r="J82" s="9"/>
      <c r="K82" s="9"/>
      <c r="L82" s="9"/>
      <c r="M82" s="15"/>
      <c r="O82" t="str">
        <f>""</f>
        <v/>
      </c>
      <c r="P82" s="1" t="s">
        <v>26</v>
      </c>
      <c r="Q82">
        <v>1</v>
      </c>
      <c r="R82">
        <f t="shared" si="63"/>
        <v>0</v>
      </c>
      <c r="S82">
        <f t="shared" si="64"/>
        <v>0</v>
      </c>
      <c r="T82">
        <f t="shared" si="65"/>
        <v>0</v>
      </c>
      <c r="U82">
        <f t="shared" si="66"/>
        <v>0</v>
      </c>
      <c r="V82">
        <f t="shared" si="67"/>
        <v>0</v>
      </c>
      <c r="W82">
        <f t="shared" si="68"/>
        <v>0</v>
      </c>
      <c r="X82">
        <f t="shared" si="69"/>
        <v>0</v>
      </c>
      <c r="Y82">
        <f t="shared" si="70"/>
        <v>0</v>
      </c>
      <c r="Z82">
        <f t="shared" si="71"/>
        <v>0</v>
      </c>
      <c r="AA82">
        <f t="shared" si="72"/>
        <v>0</v>
      </c>
      <c r="AB82">
        <f t="shared" si="73"/>
        <v>0</v>
      </c>
      <c r="AC82">
        <f t="shared" si="74"/>
        <v>0</v>
      </c>
      <c r="AD82">
        <f t="shared" si="75"/>
        <v>0</v>
      </c>
      <c r="AE82">
        <f t="shared" si="76"/>
        <v>0</v>
      </c>
      <c r="AF82">
        <f t="shared" si="77"/>
        <v>0</v>
      </c>
      <c r="AG82">
        <f t="shared" si="78"/>
        <v>0</v>
      </c>
      <c r="AH82">
        <f t="shared" si="79"/>
        <v>0</v>
      </c>
      <c r="AI82">
        <f t="shared" si="80"/>
        <v>0</v>
      </c>
      <c r="AJ82">
        <f t="shared" si="81"/>
        <v>0</v>
      </c>
      <c r="AK82">
        <f t="shared" si="82"/>
        <v>0</v>
      </c>
      <c r="AL82">
        <f t="shared" si="83"/>
        <v>0</v>
      </c>
      <c r="AM82">
        <f t="shared" si="84"/>
        <v>0</v>
      </c>
      <c r="AN82">
        <f t="shared" si="85"/>
        <v>0</v>
      </c>
      <c r="AO82">
        <f t="shared" si="86"/>
        <v>0</v>
      </c>
      <c r="AP82">
        <f t="shared" si="87"/>
        <v>0</v>
      </c>
      <c r="AQ82">
        <f t="shared" si="88"/>
        <v>0</v>
      </c>
      <c r="AR82">
        <f t="shared" si="89"/>
        <v>0</v>
      </c>
      <c r="AS82">
        <f t="shared" si="90"/>
        <v>0</v>
      </c>
      <c r="AT82">
        <f t="shared" si="91"/>
        <v>0</v>
      </c>
      <c r="AU82">
        <f t="shared" si="92"/>
        <v>0</v>
      </c>
      <c r="AY82" s="1" t="s">
        <v>10</v>
      </c>
    </row>
    <row r="83" spans="1:51" ht="23.1" customHeight="1" x14ac:dyDescent="0.3">
      <c r="A83" s="6" t="s">
        <v>67</v>
      </c>
      <c r="B83" s="6" t="s">
        <v>12</v>
      </c>
      <c r="C83" s="28" t="s">
        <v>6</v>
      </c>
      <c r="D83" s="9">
        <v>2</v>
      </c>
      <c r="E83" s="9"/>
      <c r="F83" s="9"/>
      <c r="G83" s="9"/>
      <c r="H83" s="9"/>
      <c r="I83" s="9"/>
      <c r="J83" s="9"/>
      <c r="K83" s="9"/>
      <c r="L83" s="9"/>
      <c r="M83" s="15"/>
      <c r="O83" t="str">
        <f>""</f>
        <v/>
      </c>
      <c r="P83" s="1" t="s">
        <v>26</v>
      </c>
      <c r="Q83">
        <v>1</v>
      </c>
      <c r="R83">
        <f t="shared" si="63"/>
        <v>0</v>
      </c>
      <c r="S83">
        <f t="shared" si="64"/>
        <v>0</v>
      </c>
      <c r="T83">
        <f t="shared" si="65"/>
        <v>0</v>
      </c>
      <c r="U83">
        <f t="shared" si="66"/>
        <v>0</v>
      </c>
      <c r="V83">
        <f t="shared" si="67"/>
        <v>0</v>
      </c>
      <c r="W83">
        <f t="shared" si="68"/>
        <v>0</v>
      </c>
      <c r="X83">
        <f t="shared" si="69"/>
        <v>0</v>
      </c>
      <c r="Y83">
        <f t="shared" si="70"/>
        <v>0</v>
      </c>
      <c r="Z83">
        <f t="shared" si="71"/>
        <v>0</v>
      </c>
      <c r="AA83">
        <f t="shared" si="72"/>
        <v>0</v>
      </c>
      <c r="AB83">
        <f t="shared" si="73"/>
        <v>0</v>
      </c>
      <c r="AC83">
        <f t="shared" si="74"/>
        <v>0</v>
      </c>
      <c r="AD83">
        <f t="shared" si="75"/>
        <v>0</v>
      </c>
      <c r="AE83">
        <f t="shared" si="76"/>
        <v>0</v>
      </c>
      <c r="AF83">
        <f t="shared" si="77"/>
        <v>0</v>
      </c>
      <c r="AG83">
        <f t="shared" si="78"/>
        <v>0</v>
      </c>
      <c r="AH83">
        <f t="shared" si="79"/>
        <v>0</v>
      </c>
      <c r="AI83">
        <f t="shared" si="80"/>
        <v>0</v>
      </c>
      <c r="AJ83">
        <f t="shared" si="81"/>
        <v>0</v>
      </c>
      <c r="AK83">
        <f t="shared" si="82"/>
        <v>0</v>
      </c>
      <c r="AL83">
        <f t="shared" si="83"/>
        <v>0</v>
      </c>
      <c r="AM83">
        <f t="shared" si="84"/>
        <v>0</v>
      </c>
      <c r="AN83">
        <f t="shared" si="85"/>
        <v>0</v>
      </c>
      <c r="AO83">
        <f t="shared" si="86"/>
        <v>0</v>
      </c>
      <c r="AP83">
        <f t="shared" si="87"/>
        <v>0</v>
      </c>
      <c r="AQ83">
        <f t="shared" si="88"/>
        <v>0</v>
      </c>
      <c r="AR83">
        <f t="shared" si="89"/>
        <v>0</v>
      </c>
      <c r="AS83">
        <f t="shared" si="90"/>
        <v>0</v>
      </c>
      <c r="AT83">
        <f t="shared" si="91"/>
        <v>0</v>
      </c>
      <c r="AU83">
        <f t="shared" si="92"/>
        <v>0</v>
      </c>
    </row>
    <row r="84" spans="1:51" ht="23.1" customHeight="1" x14ac:dyDescent="0.3">
      <c r="A84" s="6" t="s">
        <v>67</v>
      </c>
      <c r="B84" s="6" t="s">
        <v>11</v>
      </c>
      <c r="C84" s="28" t="s">
        <v>6</v>
      </c>
      <c r="D84" s="9">
        <v>1</v>
      </c>
      <c r="E84" s="9"/>
      <c r="F84" s="9"/>
      <c r="G84" s="9"/>
      <c r="H84" s="9"/>
      <c r="I84" s="9"/>
      <c r="J84" s="9"/>
      <c r="K84" s="9"/>
      <c r="L84" s="9"/>
      <c r="M84" s="15"/>
      <c r="O84" t="str">
        <f>""</f>
        <v/>
      </c>
      <c r="P84" s="1" t="s">
        <v>26</v>
      </c>
      <c r="Q84">
        <v>1</v>
      </c>
      <c r="R84">
        <f t="shared" si="63"/>
        <v>0</v>
      </c>
      <c r="S84">
        <f t="shared" si="64"/>
        <v>0</v>
      </c>
      <c r="T84">
        <f t="shared" si="65"/>
        <v>0</v>
      </c>
      <c r="U84">
        <f t="shared" si="66"/>
        <v>0</v>
      </c>
      <c r="V84">
        <f t="shared" si="67"/>
        <v>0</v>
      </c>
      <c r="W84">
        <f t="shared" si="68"/>
        <v>0</v>
      </c>
      <c r="X84">
        <f t="shared" si="69"/>
        <v>0</v>
      </c>
      <c r="Y84">
        <f t="shared" si="70"/>
        <v>0</v>
      </c>
      <c r="Z84">
        <f t="shared" si="71"/>
        <v>0</v>
      </c>
      <c r="AA84">
        <f t="shared" si="72"/>
        <v>0</v>
      </c>
      <c r="AB84">
        <f t="shared" si="73"/>
        <v>0</v>
      </c>
      <c r="AC84">
        <f t="shared" si="74"/>
        <v>0</v>
      </c>
      <c r="AD84">
        <f t="shared" si="75"/>
        <v>0</v>
      </c>
      <c r="AE84">
        <f t="shared" si="76"/>
        <v>0</v>
      </c>
      <c r="AF84">
        <f t="shared" si="77"/>
        <v>0</v>
      </c>
      <c r="AG84">
        <f t="shared" si="78"/>
        <v>0</v>
      </c>
      <c r="AH84">
        <f t="shared" si="79"/>
        <v>0</v>
      </c>
      <c r="AI84">
        <f t="shared" si="80"/>
        <v>0</v>
      </c>
      <c r="AJ84">
        <f t="shared" si="81"/>
        <v>0</v>
      </c>
      <c r="AK84">
        <f t="shared" si="82"/>
        <v>0</v>
      </c>
      <c r="AL84">
        <f t="shared" si="83"/>
        <v>0</v>
      </c>
      <c r="AM84">
        <f t="shared" si="84"/>
        <v>0</v>
      </c>
      <c r="AN84">
        <f t="shared" si="85"/>
        <v>0</v>
      </c>
      <c r="AO84">
        <f t="shared" si="86"/>
        <v>0</v>
      </c>
      <c r="AP84">
        <f t="shared" si="87"/>
        <v>0</v>
      </c>
      <c r="AQ84">
        <f t="shared" si="88"/>
        <v>0</v>
      </c>
      <c r="AR84">
        <f t="shared" si="89"/>
        <v>0</v>
      </c>
      <c r="AS84">
        <f t="shared" si="90"/>
        <v>0</v>
      </c>
      <c r="AT84">
        <f t="shared" si="91"/>
        <v>0</v>
      </c>
      <c r="AU84">
        <f t="shared" si="92"/>
        <v>0</v>
      </c>
    </row>
    <row r="85" spans="1:51" ht="23.1" customHeight="1" x14ac:dyDescent="0.3">
      <c r="A85" s="6" t="s">
        <v>67</v>
      </c>
      <c r="B85" s="6" t="s">
        <v>72</v>
      </c>
      <c r="C85" s="28" t="s">
        <v>6</v>
      </c>
      <c r="D85" s="9">
        <v>4</v>
      </c>
      <c r="E85" s="9"/>
      <c r="F85" s="9"/>
      <c r="G85" s="9"/>
      <c r="H85" s="9"/>
      <c r="I85" s="9"/>
      <c r="J85" s="9"/>
      <c r="K85" s="9"/>
      <c r="L85" s="9"/>
      <c r="M85" s="15"/>
      <c r="O85" t="str">
        <f>""</f>
        <v/>
      </c>
      <c r="P85" s="1" t="s">
        <v>26</v>
      </c>
      <c r="Q85">
        <v>1</v>
      </c>
      <c r="R85">
        <f t="shared" si="63"/>
        <v>0</v>
      </c>
      <c r="S85">
        <f t="shared" si="64"/>
        <v>0</v>
      </c>
      <c r="T85">
        <f t="shared" si="65"/>
        <v>0</v>
      </c>
      <c r="U85">
        <f t="shared" si="66"/>
        <v>0</v>
      </c>
      <c r="V85">
        <f t="shared" si="67"/>
        <v>0</v>
      </c>
      <c r="W85">
        <f t="shared" si="68"/>
        <v>0</v>
      </c>
      <c r="X85">
        <f t="shared" si="69"/>
        <v>0</v>
      </c>
      <c r="Y85">
        <f t="shared" si="70"/>
        <v>0</v>
      </c>
      <c r="Z85">
        <f t="shared" si="71"/>
        <v>0</v>
      </c>
      <c r="AA85">
        <f t="shared" si="72"/>
        <v>0</v>
      </c>
      <c r="AB85">
        <f t="shared" si="73"/>
        <v>0</v>
      </c>
      <c r="AC85">
        <f t="shared" si="74"/>
        <v>0</v>
      </c>
      <c r="AD85">
        <f t="shared" si="75"/>
        <v>0</v>
      </c>
      <c r="AE85">
        <f t="shared" si="76"/>
        <v>0</v>
      </c>
      <c r="AF85">
        <f t="shared" si="77"/>
        <v>0</v>
      </c>
      <c r="AG85">
        <f t="shared" si="78"/>
        <v>0</v>
      </c>
      <c r="AH85">
        <f t="shared" si="79"/>
        <v>0</v>
      </c>
      <c r="AI85">
        <f t="shared" si="80"/>
        <v>0</v>
      </c>
      <c r="AJ85">
        <f t="shared" si="81"/>
        <v>0</v>
      </c>
      <c r="AK85">
        <f t="shared" si="82"/>
        <v>0</v>
      </c>
      <c r="AL85">
        <f t="shared" si="83"/>
        <v>0</v>
      </c>
      <c r="AM85">
        <f t="shared" si="84"/>
        <v>0</v>
      </c>
      <c r="AN85">
        <f t="shared" si="85"/>
        <v>0</v>
      </c>
      <c r="AO85">
        <f t="shared" si="86"/>
        <v>0</v>
      </c>
      <c r="AP85">
        <f t="shared" si="87"/>
        <v>0</v>
      </c>
      <c r="AQ85">
        <f t="shared" si="88"/>
        <v>0</v>
      </c>
      <c r="AR85">
        <f t="shared" si="89"/>
        <v>0</v>
      </c>
      <c r="AS85">
        <f t="shared" si="90"/>
        <v>0</v>
      </c>
      <c r="AT85">
        <f t="shared" si="91"/>
        <v>0</v>
      </c>
      <c r="AU85">
        <f t="shared" si="92"/>
        <v>0</v>
      </c>
    </row>
    <row r="86" spans="1:51" ht="23.1" customHeight="1" x14ac:dyDescent="0.3">
      <c r="A86" s="6" t="s">
        <v>48</v>
      </c>
      <c r="B86" s="6" t="s">
        <v>49</v>
      </c>
      <c r="C86" s="28" t="s">
        <v>6</v>
      </c>
      <c r="D86" s="9">
        <v>3</v>
      </c>
      <c r="E86" s="9"/>
      <c r="F86" s="9"/>
      <c r="G86" s="9"/>
      <c r="H86" s="9"/>
      <c r="I86" s="9"/>
      <c r="J86" s="9"/>
      <c r="K86" s="9"/>
      <c r="L86" s="9"/>
      <c r="M86" s="15"/>
      <c r="O86" t="str">
        <f>""</f>
        <v/>
      </c>
      <c r="P86" s="1" t="s">
        <v>26</v>
      </c>
      <c r="Q86">
        <v>1</v>
      </c>
      <c r="R86">
        <f t="shared" si="63"/>
        <v>0</v>
      </c>
      <c r="S86">
        <f t="shared" si="64"/>
        <v>0</v>
      </c>
      <c r="T86">
        <f t="shared" si="65"/>
        <v>0</v>
      </c>
      <c r="U86">
        <f t="shared" si="66"/>
        <v>0</v>
      </c>
      <c r="V86">
        <f t="shared" si="67"/>
        <v>0</v>
      </c>
      <c r="W86">
        <f t="shared" si="68"/>
        <v>0</v>
      </c>
      <c r="X86">
        <f t="shared" si="69"/>
        <v>0</v>
      </c>
      <c r="Y86">
        <f t="shared" si="70"/>
        <v>0</v>
      </c>
      <c r="Z86">
        <f t="shared" si="71"/>
        <v>0</v>
      </c>
      <c r="AA86">
        <f t="shared" si="72"/>
        <v>0</v>
      </c>
      <c r="AB86">
        <f t="shared" si="73"/>
        <v>0</v>
      </c>
      <c r="AC86">
        <f t="shared" si="74"/>
        <v>0</v>
      </c>
      <c r="AD86">
        <f t="shared" si="75"/>
        <v>0</v>
      </c>
      <c r="AE86">
        <f t="shared" si="76"/>
        <v>0</v>
      </c>
      <c r="AF86">
        <f t="shared" si="77"/>
        <v>0</v>
      </c>
      <c r="AG86">
        <f t="shared" si="78"/>
        <v>0</v>
      </c>
      <c r="AH86">
        <f t="shared" si="79"/>
        <v>0</v>
      </c>
      <c r="AI86">
        <f t="shared" si="80"/>
        <v>0</v>
      </c>
      <c r="AJ86">
        <f t="shared" si="81"/>
        <v>0</v>
      </c>
      <c r="AK86">
        <f t="shared" si="82"/>
        <v>0</v>
      </c>
      <c r="AL86">
        <f t="shared" si="83"/>
        <v>0</v>
      </c>
      <c r="AM86">
        <f t="shared" si="84"/>
        <v>0</v>
      </c>
      <c r="AN86">
        <f t="shared" si="85"/>
        <v>0</v>
      </c>
      <c r="AO86">
        <f t="shared" si="86"/>
        <v>0</v>
      </c>
      <c r="AP86">
        <f t="shared" si="87"/>
        <v>0</v>
      </c>
      <c r="AQ86">
        <f t="shared" si="88"/>
        <v>0</v>
      </c>
      <c r="AR86">
        <f t="shared" si="89"/>
        <v>0</v>
      </c>
      <c r="AS86">
        <f t="shared" si="90"/>
        <v>0</v>
      </c>
      <c r="AT86">
        <f t="shared" si="91"/>
        <v>0</v>
      </c>
      <c r="AU86">
        <f t="shared" si="92"/>
        <v>0</v>
      </c>
      <c r="AY86" s="1" t="s">
        <v>10</v>
      </c>
    </row>
    <row r="87" spans="1:51" ht="23.1" customHeight="1" x14ac:dyDescent="0.3">
      <c r="A87" s="6" t="s">
        <v>41</v>
      </c>
      <c r="B87" s="6" t="s">
        <v>68</v>
      </c>
      <c r="C87" s="28" t="s">
        <v>7</v>
      </c>
      <c r="D87" s="9">
        <v>108</v>
      </c>
      <c r="E87" s="9"/>
      <c r="F87" s="9"/>
      <c r="G87" s="9"/>
      <c r="H87" s="9"/>
      <c r="I87" s="9"/>
      <c r="J87" s="9"/>
      <c r="K87" s="9"/>
      <c r="L87" s="9"/>
      <c r="M87" s="15"/>
      <c r="O87" t="str">
        <f>""</f>
        <v/>
      </c>
      <c r="P87" s="1" t="s">
        <v>26</v>
      </c>
      <c r="Q87">
        <v>1</v>
      </c>
      <c r="R87">
        <f t="shared" si="63"/>
        <v>0</v>
      </c>
      <c r="S87">
        <f t="shared" si="64"/>
        <v>0</v>
      </c>
      <c r="T87">
        <f t="shared" si="65"/>
        <v>0</v>
      </c>
      <c r="U87">
        <f t="shared" si="66"/>
        <v>0</v>
      </c>
      <c r="V87">
        <f t="shared" si="67"/>
        <v>0</v>
      </c>
      <c r="W87">
        <f t="shared" si="68"/>
        <v>0</v>
      </c>
      <c r="X87">
        <f t="shared" si="69"/>
        <v>0</v>
      </c>
      <c r="Y87">
        <f t="shared" si="70"/>
        <v>0</v>
      </c>
      <c r="Z87">
        <f t="shared" si="71"/>
        <v>0</v>
      </c>
      <c r="AA87">
        <f t="shared" si="72"/>
        <v>0</v>
      </c>
      <c r="AB87">
        <f t="shared" si="73"/>
        <v>0</v>
      </c>
      <c r="AC87">
        <f t="shared" si="74"/>
        <v>0</v>
      </c>
      <c r="AD87">
        <f t="shared" si="75"/>
        <v>0</v>
      </c>
      <c r="AE87">
        <f t="shared" si="76"/>
        <v>0</v>
      </c>
      <c r="AF87">
        <f t="shared" si="77"/>
        <v>0</v>
      </c>
      <c r="AG87">
        <f t="shared" si="78"/>
        <v>0</v>
      </c>
      <c r="AH87">
        <f t="shared" si="79"/>
        <v>0</v>
      </c>
      <c r="AI87">
        <f t="shared" si="80"/>
        <v>0</v>
      </c>
      <c r="AJ87">
        <f t="shared" si="81"/>
        <v>0</v>
      </c>
      <c r="AK87">
        <f t="shared" si="82"/>
        <v>0</v>
      </c>
      <c r="AL87">
        <f t="shared" si="83"/>
        <v>0</v>
      </c>
      <c r="AM87">
        <f t="shared" si="84"/>
        <v>0</v>
      </c>
      <c r="AN87">
        <f t="shared" si="85"/>
        <v>0</v>
      </c>
      <c r="AO87">
        <f t="shared" si="86"/>
        <v>0</v>
      </c>
      <c r="AP87">
        <f t="shared" si="87"/>
        <v>0</v>
      </c>
      <c r="AQ87">
        <f t="shared" si="88"/>
        <v>0</v>
      </c>
      <c r="AR87">
        <f t="shared" si="89"/>
        <v>0</v>
      </c>
      <c r="AS87">
        <f t="shared" si="90"/>
        <v>0</v>
      </c>
      <c r="AT87">
        <f t="shared" si="91"/>
        <v>0</v>
      </c>
      <c r="AU87">
        <f t="shared" si="92"/>
        <v>0</v>
      </c>
    </row>
    <row r="88" spans="1:51" ht="23.1" customHeight="1" x14ac:dyDescent="0.3">
      <c r="A88" s="7"/>
      <c r="B88" s="7"/>
      <c r="C88" s="2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 spans="1:51" ht="23.1" customHeight="1" x14ac:dyDescent="0.3">
      <c r="A89" s="7"/>
      <c r="B89" s="7"/>
      <c r="C89" s="29"/>
      <c r="D89" s="9"/>
      <c r="E89" s="9"/>
      <c r="F89" s="9"/>
      <c r="G89" s="9"/>
      <c r="H89" s="9"/>
      <c r="I89" s="9"/>
      <c r="J89" s="9"/>
      <c r="K89" s="9"/>
      <c r="L89" s="9"/>
      <c r="M89" s="9"/>
    </row>
    <row r="90" spans="1:51" ht="23.1" customHeight="1" x14ac:dyDescent="0.3">
      <c r="A90" s="7"/>
      <c r="B90" s="7"/>
      <c r="C90" s="29"/>
      <c r="D90" s="9"/>
      <c r="E90" s="9"/>
      <c r="F90" s="9"/>
      <c r="G90" s="9"/>
      <c r="H90" s="9"/>
      <c r="I90" s="9"/>
      <c r="J90" s="9"/>
      <c r="K90" s="9"/>
      <c r="L90" s="9"/>
      <c r="M90" s="9"/>
    </row>
    <row r="91" spans="1:51" ht="23.1" customHeight="1" x14ac:dyDescent="0.3">
      <c r="A91" s="7"/>
      <c r="B91" s="7"/>
      <c r="C91" s="2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 spans="1:51" ht="23.1" customHeight="1" x14ac:dyDescent="0.3">
      <c r="A92" s="7"/>
      <c r="B92" s="7"/>
      <c r="C92" s="2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 spans="1:51" ht="23.1" customHeight="1" x14ac:dyDescent="0.3">
      <c r="A93" s="7"/>
      <c r="B93" s="7"/>
      <c r="C93" s="29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 spans="1:51" ht="23.1" customHeight="1" x14ac:dyDescent="0.3">
      <c r="A94" s="7"/>
      <c r="B94" s="7"/>
      <c r="C94" s="2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 spans="1:51" ht="23.1" customHeight="1" x14ac:dyDescent="0.3">
      <c r="A95" s="7"/>
      <c r="B95" s="7"/>
      <c r="C95" s="29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 spans="1:51" ht="23.1" customHeight="1" x14ac:dyDescent="0.3">
      <c r="A96" s="7"/>
      <c r="B96" s="7"/>
      <c r="C96" s="2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51" ht="23.1" customHeight="1" x14ac:dyDescent="0.3">
      <c r="A97" s="7"/>
      <c r="B97" s="7"/>
      <c r="C97" s="2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spans="1:51" ht="23.1" customHeight="1" x14ac:dyDescent="0.3">
      <c r="A98" s="7"/>
      <c r="B98" s="7"/>
      <c r="C98" s="2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spans="1:51" ht="23.1" customHeight="1" x14ac:dyDescent="0.3">
      <c r="A99" s="7"/>
      <c r="B99" s="7"/>
      <c r="C99" s="29"/>
      <c r="D99" s="9"/>
      <c r="E99" s="9"/>
      <c r="F99" s="9"/>
      <c r="G99" s="9"/>
      <c r="H99" s="9"/>
      <c r="I99" s="9"/>
      <c r="J99" s="9"/>
      <c r="K99" s="9"/>
      <c r="L99" s="9"/>
      <c r="M99" s="9"/>
    </row>
    <row r="100" spans="1:51" ht="23.1" customHeight="1" x14ac:dyDescent="0.3">
      <c r="A100" s="30" t="s">
        <v>29</v>
      </c>
      <c r="B100" s="11"/>
      <c r="C100" s="31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R100">
        <f t="shared" ref="R100:AY100" si="93">ROUNDDOWN(SUM(R70:R87), 0)</f>
        <v>0</v>
      </c>
      <c r="S100">
        <f t="shared" si="93"/>
        <v>0</v>
      </c>
      <c r="T100">
        <f t="shared" si="93"/>
        <v>0</v>
      </c>
      <c r="U100">
        <f t="shared" si="93"/>
        <v>0</v>
      </c>
      <c r="V100">
        <f t="shared" si="93"/>
        <v>0</v>
      </c>
      <c r="W100">
        <f t="shared" si="93"/>
        <v>0</v>
      </c>
      <c r="X100">
        <f t="shared" si="93"/>
        <v>0</v>
      </c>
      <c r="Y100">
        <f t="shared" si="93"/>
        <v>0</v>
      </c>
      <c r="Z100">
        <f t="shared" si="93"/>
        <v>0</v>
      </c>
      <c r="AA100">
        <f t="shared" si="93"/>
        <v>0</v>
      </c>
      <c r="AB100">
        <f t="shared" si="93"/>
        <v>0</v>
      </c>
      <c r="AC100">
        <f t="shared" si="93"/>
        <v>0</v>
      </c>
      <c r="AD100">
        <f t="shared" si="93"/>
        <v>0</v>
      </c>
      <c r="AE100">
        <f t="shared" si="93"/>
        <v>0</v>
      </c>
      <c r="AF100">
        <f t="shared" si="93"/>
        <v>0</v>
      </c>
      <c r="AG100">
        <f t="shared" si="93"/>
        <v>0</v>
      </c>
      <c r="AH100">
        <f t="shared" si="93"/>
        <v>0</v>
      </c>
      <c r="AI100">
        <f t="shared" si="93"/>
        <v>0</v>
      </c>
      <c r="AJ100">
        <f t="shared" si="93"/>
        <v>0</v>
      </c>
      <c r="AK100">
        <f t="shared" si="93"/>
        <v>0</v>
      </c>
      <c r="AL100">
        <f t="shared" si="93"/>
        <v>0</v>
      </c>
      <c r="AM100">
        <f t="shared" si="93"/>
        <v>0</v>
      </c>
      <c r="AN100">
        <f t="shared" si="93"/>
        <v>0</v>
      </c>
      <c r="AO100">
        <f t="shared" si="93"/>
        <v>0</v>
      </c>
      <c r="AP100">
        <f t="shared" si="93"/>
        <v>0</v>
      </c>
      <c r="AQ100">
        <f t="shared" si="93"/>
        <v>0</v>
      </c>
      <c r="AR100">
        <f t="shared" si="93"/>
        <v>0</v>
      </c>
      <c r="AS100">
        <f t="shared" si="93"/>
        <v>0</v>
      </c>
      <c r="AT100">
        <f t="shared" si="93"/>
        <v>0</v>
      </c>
      <c r="AU100">
        <f t="shared" si="93"/>
        <v>0</v>
      </c>
      <c r="AV100">
        <f t="shared" si="93"/>
        <v>0</v>
      </c>
      <c r="AW100">
        <f t="shared" si="93"/>
        <v>0</v>
      </c>
      <c r="AX100">
        <f t="shared" si="93"/>
        <v>0</v>
      </c>
      <c r="AY100">
        <f t="shared" si="93"/>
        <v>0</v>
      </c>
    </row>
    <row r="101" spans="1:51" ht="23.1" customHeight="1" x14ac:dyDescent="0.3">
      <c r="A101" s="52" t="s">
        <v>113</v>
      </c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4"/>
    </row>
    <row r="102" spans="1:51" ht="23.1" customHeight="1" x14ac:dyDescent="0.3">
      <c r="A102" s="6" t="s">
        <v>114</v>
      </c>
      <c r="B102" s="6" t="s">
        <v>115</v>
      </c>
      <c r="C102" s="28" t="s">
        <v>6</v>
      </c>
      <c r="D102" s="9">
        <v>348</v>
      </c>
      <c r="E102" s="9"/>
      <c r="F102" s="9"/>
      <c r="G102" s="9"/>
      <c r="H102" s="9"/>
      <c r="I102" s="9"/>
      <c r="J102" s="9"/>
      <c r="K102" s="9"/>
      <c r="L102" s="9"/>
      <c r="M102" s="15"/>
      <c r="O102" t="str">
        <f>""</f>
        <v/>
      </c>
      <c r="P102" t="s">
        <v>86</v>
      </c>
      <c r="Q102">
        <v>1</v>
      </c>
      <c r="R102">
        <f>IF(P102="기계경비", J102, 0)</f>
        <v>0</v>
      </c>
      <c r="S102">
        <f>IF(P102="운반비", L102, 0)</f>
        <v>0</v>
      </c>
      <c r="T102">
        <f>IF(P102="작업부산물", F102, 0)</f>
        <v>0</v>
      </c>
      <c r="U102">
        <f>IF(P102="관급", F102, 0)</f>
        <v>0</v>
      </c>
      <c r="V102">
        <f>IF(P102="외주비", J102, 0)</f>
        <v>0</v>
      </c>
      <c r="W102">
        <f>IF(P102="장비비", J102, 0)</f>
        <v>0</v>
      </c>
      <c r="X102">
        <f>IF(P102="폐기물처리비", L102, 0)</f>
        <v>0</v>
      </c>
      <c r="Y102">
        <f>IF(P102="가설비", J102, 0)</f>
        <v>0</v>
      </c>
      <c r="Z102">
        <f>IF(P102="잡비제외분", F102, 0)</f>
        <v>0</v>
      </c>
      <c r="AA102">
        <f>IF(P102="사급자재대", L102, 0)</f>
        <v>0</v>
      </c>
      <c r="AB102">
        <f>IF(P102="관급자재대", L102, 0)</f>
        <v>0</v>
      </c>
      <c r="AC102">
        <f>IF(P102="한전불입금", L102, 0)</f>
        <v>0</v>
      </c>
      <c r="AD102">
        <f>IF(P102="사용자항목2", L102, 0)</f>
        <v>0</v>
      </c>
      <c r="AE102">
        <f>IF(P102="안전관리비", L102, 0)</f>
        <v>0</v>
      </c>
      <c r="AF102">
        <f>IF(P102="품질관리비", L102, 0)</f>
        <v>0</v>
      </c>
      <c r="AG102">
        <f>IF(P102="작업부산물(철거해체)", L102, 0)</f>
        <v>0</v>
      </c>
      <c r="AH102">
        <f>IF(P102="사용자항목6", L102, 0)</f>
        <v>0</v>
      </c>
      <c r="AI102">
        <f>IF(P102="전기공사 손해배상보험료", L102, 0)</f>
        <v>0</v>
      </c>
      <c r="AJ102">
        <f>IF(P102="사용자항목8", L102, 0)</f>
        <v>0</v>
      </c>
      <c r="AK102">
        <f>IF(P102="사용자항목9", L102, 0)</f>
        <v>0</v>
      </c>
      <c r="AL102">
        <f>IF(P102="사용자항목10", L102, 0)</f>
        <v>0</v>
      </c>
      <c r="AM102">
        <f>IF(P102="사용자항목11", L102, 0)</f>
        <v>0</v>
      </c>
      <c r="AN102">
        <f>IF(P102="사용자항목12", L102, 0)</f>
        <v>0</v>
      </c>
      <c r="AO102">
        <f>IF(P102="사용자항목13", L102, 0)</f>
        <v>0</v>
      </c>
      <c r="AP102">
        <f>IF(P102="사용자항목14", L102, 0)</f>
        <v>0</v>
      </c>
      <c r="AQ102">
        <f>IF(P102="사용자항목15", L102, 0)</f>
        <v>0</v>
      </c>
      <c r="AR102">
        <f>IF(P102="사용자항목16", L102, 0)</f>
        <v>0</v>
      </c>
      <c r="AS102">
        <f>IF(P102="사용자항목17", L102, 0)</f>
        <v>0</v>
      </c>
      <c r="AT102">
        <f>IF(P102="사용자항목18", L102, 0)</f>
        <v>0</v>
      </c>
      <c r="AU102">
        <f>IF(P102="사용자항목19", L102, 0)</f>
        <v>0</v>
      </c>
    </row>
    <row r="103" spans="1:51" ht="23.1" customHeight="1" x14ac:dyDescent="0.3">
      <c r="A103" s="6" t="s">
        <v>116</v>
      </c>
      <c r="B103" s="6" t="s">
        <v>117</v>
      </c>
      <c r="C103" s="28" t="s">
        <v>118</v>
      </c>
      <c r="D103" s="9">
        <v>0.54</v>
      </c>
      <c r="E103" s="9"/>
      <c r="F103" s="9"/>
      <c r="G103" s="9"/>
      <c r="H103" s="9"/>
      <c r="I103" s="9"/>
      <c r="J103" s="9"/>
      <c r="K103" s="9"/>
      <c r="L103" s="9"/>
      <c r="M103" s="9"/>
      <c r="N103">
        <v>5.4000000000000003E-3</v>
      </c>
      <c r="O103" t="str">
        <f>""</f>
        <v/>
      </c>
      <c r="P103" t="s">
        <v>86</v>
      </c>
      <c r="Q103">
        <v>1</v>
      </c>
      <c r="R103">
        <f>IF(P103="기계경비", J103, 0)</f>
        <v>0</v>
      </c>
      <c r="S103">
        <f>IF(P103="운반비", L103, 0)</f>
        <v>0</v>
      </c>
      <c r="T103">
        <f>IF(P103="작업부산물", F103, 0)</f>
        <v>0</v>
      </c>
      <c r="U103">
        <f>IF(P103="관급", F103, 0)</f>
        <v>0</v>
      </c>
      <c r="V103">
        <f>IF(P103="외주비", J103, 0)</f>
        <v>0</v>
      </c>
      <c r="W103">
        <f>IF(P103="장비비", J103, 0)</f>
        <v>0</v>
      </c>
      <c r="X103">
        <f>IF(P103="폐기물처리비", L103, 0)</f>
        <v>0</v>
      </c>
      <c r="Y103">
        <f>IF(P103="가설비", J103, 0)</f>
        <v>0</v>
      </c>
      <c r="Z103">
        <f>IF(P103="잡비제외분", F103, 0)</f>
        <v>0</v>
      </c>
      <c r="AA103">
        <f>IF(P103="사급자재대", L103, 0)</f>
        <v>0</v>
      </c>
      <c r="AB103">
        <f>IF(P103="관급자재대", L103, 0)</f>
        <v>0</v>
      </c>
      <c r="AC103">
        <f>IF(P103="한전불입금", L103, 0)</f>
        <v>0</v>
      </c>
      <c r="AD103">
        <f>IF(P103="사용자항목2", L103, 0)</f>
        <v>0</v>
      </c>
      <c r="AE103">
        <f>IF(P103="안전관리비", L103, 0)</f>
        <v>0</v>
      </c>
      <c r="AF103">
        <f>IF(P103="품질관리비", L103, 0)</f>
        <v>0</v>
      </c>
      <c r="AG103">
        <f>IF(P103="작업부산물(철거해체)", L103, 0)</f>
        <v>0</v>
      </c>
      <c r="AH103">
        <f>IF(P103="사용자항목6", L103, 0)</f>
        <v>0</v>
      </c>
      <c r="AI103">
        <f>IF(P103="전기공사 손해배상보험료", L103, 0)</f>
        <v>0</v>
      </c>
      <c r="AJ103">
        <f>IF(P103="사용자항목8", L103, 0)</f>
        <v>0</v>
      </c>
      <c r="AK103">
        <f>IF(P103="사용자항목9", L103, 0)</f>
        <v>0</v>
      </c>
      <c r="AL103">
        <f>IF(P103="사용자항목10", L103, 0)</f>
        <v>0</v>
      </c>
      <c r="AM103">
        <f>IF(P103="사용자항목11", L103, 0)</f>
        <v>0</v>
      </c>
      <c r="AN103">
        <f>IF(P103="사용자항목12", L103, 0)</f>
        <v>0</v>
      </c>
      <c r="AO103">
        <f>IF(P103="사용자항목13", L103, 0)</f>
        <v>0</v>
      </c>
      <c r="AP103">
        <f>IF(P103="사용자항목14", L103, 0)</f>
        <v>0</v>
      </c>
      <c r="AQ103">
        <f>IF(P103="사용자항목15", L103, 0)</f>
        <v>0</v>
      </c>
      <c r="AR103">
        <f>IF(P103="사용자항목16", L103, 0)</f>
        <v>0</v>
      </c>
      <c r="AS103">
        <f>IF(P103="사용자항목17", L103, 0)</f>
        <v>0</v>
      </c>
      <c r="AT103">
        <f>IF(P103="사용자항목18", L103, 0)</f>
        <v>0</v>
      </c>
      <c r="AU103">
        <f>IF(P103="사용자항목19", L103, 0)</f>
        <v>0</v>
      </c>
    </row>
    <row r="104" spans="1:51" ht="23.1" customHeight="1" x14ac:dyDescent="0.3">
      <c r="A104" s="6" t="s">
        <v>119</v>
      </c>
      <c r="B104" s="7"/>
      <c r="C104" s="28" t="s">
        <v>25</v>
      </c>
      <c r="D104" s="9">
        <v>1</v>
      </c>
      <c r="E104" s="9"/>
      <c r="F104" s="9"/>
      <c r="G104" s="9"/>
      <c r="H104" s="9"/>
      <c r="I104" s="9"/>
      <c r="J104" s="9"/>
      <c r="K104" s="9"/>
      <c r="L104" s="9"/>
      <c r="M104" s="9"/>
      <c r="O104" t="str">
        <f>""</f>
        <v/>
      </c>
      <c r="P104" t="s">
        <v>86</v>
      </c>
      <c r="Q104">
        <v>1</v>
      </c>
      <c r="R104">
        <f>IF(P104="기계경비", J104, 0)</f>
        <v>0</v>
      </c>
      <c r="S104">
        <f>IF(P104="운반비", L104, 0)</f>
        <v>0</v>
      </c>
      <c r="T104">
        <f>IF(P104="작업부산물", F104, 0)</f>
        <v>0</v>
      </c>
      <c r="U104">
        <f>IF(P104="관급", F104, 0)</f>
        <v>0</v>
      </c>
      <c r="V104">
        <f>IF(P104="외주비", J104, 0)</f>
        <v>0</v>
      </c>
      <c r="W104">
        <f>IF(P104="장비비", J104, 0)</f>
        <v>0</v>
      </c>
      <c r="X104">
        <f>IF(P104="폐기물처리비", L104, 0)</f>
        <v>0</v>
      </c>
      <c r="Y104">
        <f>IF(P104="가설비", J104, 0)</f>
        <v>0</v>
      </c>
      <c r="Z104">
        <f>IF(P104="잡비제외분", F104, 0)</f>
        <v>0</v>
      </c>
      <c r="AA104">
        <f>IF(P104="사급자재대", L104, 0)</f>
        <v>0</v>
      </c>
      <c r="AB104">
        <f>IF(P104="관급자재대", L104, 0)</f>
        <v>0</v>
      </c>
      <c r="AC104">
        <f>IF(P104="한전불입금", L104, 0)</f>
        <v>0</v>
      </c>
      <c r="AD104">
        <f>IF(P104="사용자항목2", L104, 0)</f>
        <v>0</v>
      </c>
      <c r="AE104">
        <f>IF(P104="안전관리비", L104, 0)</f>
        <v>0</v>
      </c>
      <c r="AF104">
        <f>IF(P104="품질관리비", L104, 0)</f>
        <v>0</v>
      </c>
      <c r="AG104">
        <f>IF(P104="작업부산물(철거해체)", L104, 0)</f>
        <v>0</v>
      </c>
      <c r="AH104">
        <f>IF(P104="사용자항목6", L104, 0)</f>
        <v>0</v>
      </c>
      <c r="AI104">
        <f>IF(P104="전기공사 손해배상보험료", L104, 0)</f>
        <v>0</v>
      </c>
      <c r="AJ104">
        <f>IF(P104="사용자항목8", L104, 0)</f>
        <v>0</v>
      </c>
      <c r="AK104">
        <f>IF(P104="사용자항목9", L104, 0)</f>
        <v>0</v>
      </c>
      <c r="AL104">
        <f>IF(P104="사용자항목10", L104, 0)</f>
        <v>0</v>
      </c>
      <c r="AM104">
        <f>IF(P104="사용자항목11", L104, 0)</f>
        <v>0</v>
      </c>
      <c r="AN104">
        <f>IF(P104="사용자항목12", L104, 0)</f>
        <v>0</v>
      </c>
      <c r="AO104">
        <f>IF(P104="사용자항목13", L104, 0)</f>
        <v>0</v>
      </c>
      <c r="AP104">
        <f>IF(P104="사용자항목14", L104, 0)</f>
        <v>0</v>
      </c>
      <c r="AQ104">
        <f>IF(P104="사용자항목15", L104, 0)</f>
        <v>0</v>
      </c>
      <c r="AR104">
        <f>IF(P104="사용자항목16", L104, 0)</f>
        <v>0</v>
      </c>
      <c r="AS104">
        <f>IF(P104="사용자항목17", L104, 0)</f>
        <v>0</v>
      </c>
      <c r="AT104">
        <f>IF(P104="사용자항목18", L104, 0)</f>
        <v>0</v>
      </c>
      <c r="AU104">
        <f>IF(P104="사용자항목19", L104, 0)</f>
        <v>0</v>
      </c>
    </row>
    <row r="105" spans="1:51" ht="23.1" customHeight="1" x14ac:dyDescent="0.3">
      <c r="A105" s="7"/>
      <c r="B105" s="7"/>
      <c r="C105" s="2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spans="1:51" ht="23.1" customHeight="1" x14ac:dyDescent="0.3">
      <c r="A106" s="7"/>
      <c r="B106" s="7"/>
      <c r="C106" s="2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spans="1:51" ht="23.1" customHeight="1" x14ac:dyDescent="0.3">
      <c r="A107" s="7"/>
      <c r="B107" s="7"/>
      <c r="C107" s="29"/>
      <c r="D107" s="9"/>
      <c r="E107" s="9"/>
      <c r="F107" s="9"/>
      <c r="G107" s="9"/>
      <c r="H107" s="9"/>
      <c r="I107" s="9"/>
      <c r="J107" s="9"/>
      <c r="K107" s="9"/>
      <c r="L107" s="9"/>
      <c r="M107" s="9"/>
    </row>
    <row r="108" spans="1:51" ht="23.1" customHeight="1" x14ac:dyDescent="0.3">
      <c r="A108" s="7"/>
      <c r="B108" s="7"/>
      <c r="C108" s="29"/>
      <c r="D108" s="9"/>
      <c r="E108" s="9"/>
      <c r="F108" s="9"/>
      <c r="G108" s="9"/>
      <c r="H108" s="9"/>
      <c r="I108" s="9"/>
      <c r="J108" s="9"/>
      <c r="K108" s="9"/>
      <c r="L108" s="9"/>
      <c r="M108" s="9"/>
    </row>
    <row r="109" spans="1:51" ht="23.1" customHeight="1" x14ac:dyDescent="0.3">
      <c r="A109" s="7"/>
      <c r="B109" s="7"/>
      <c r="C109" s="29"/>
      <c r="D109" s="9"/>
      <c r="E109" s="9"/>
      <c r="F109" s="9"/>
      <c r="G109" s="9"/>
      <c r="H109" s="9"/>
      <c r="I109" s="9"/>
      <c r="J109" s="9"/>
      <c r="K109" s="9"/>
      <c r="L109" s="9"/>
      <c r="M109" s="9"/>
    </row>
    <row r="110" spans="1:51" ht="23.1" customHeight="1" x14ac:dyDescent="0.3">
      <c r="A110" s="7"/>
      <c r="B110" s="7"/>
      <c r="C110" s="29"/>
      <c r="D110" s="9"/>
      <c r="E110" s="9"/>
      <c r="F110" s="9"/>
      <c r="G110" s="9"/>
      <c r="H110" s="9"/>
      <c r="I110" s="9"/>
      <c r="J110" s="9"/>
      <c r="K110" s="9"/>
      <c r="L110" s="9"/>
      <c r="M110" s="9"/>
    </row>
    <row r="111" spans="1:51" ht="23.1" customHeight="1" x14ac:dyDescent="0.3">
      <c r="A111" s="7"/>
      <c r="B111" s="7"/>
      <c r="C111" s="29"/>
      <c r="D111" s="9"/>
      <c r="E111" s="9"/>
      <c r="F111" s="9"/>
      <c r="G111" s="9"/>
      <c r="H111" s="9"/>
      <c r="I111" s="9"/>
      <c r="J111" s="9"/>
      <c r="K111" s="9"/>
      <c r="L111" s="9"/>
      <c r="M111" s="9"/>
    </row>
    <row r="112" spans="1:51" ht="23.1" customHeight="1" x14ac:dyDescent="0.3">
      <c r="A112" s="7"/>
      <c r="B112" s="7"/>
      <c r="C112" s="29"/>
      <c r="D112" s="9"/>
      <c r="E112" s="9"/>
      <c r="F112" s="9"/>
      <c r="G112" s="9"/>
      <c r="H112" s="9"/>
      <c r="I112" s="9"/>
      <c r="J112" s="9"/>
      <c r="K112" s="9"/>
      <c r="L112" s="9"/>
      <c r="M112" s="9"/>
    </row>
    <row r="113" spans="1:51" ht="23.1" customHeight="1" x14ac:dyDescent="0.3">
      <c r="A113" s="7"/>
      <c r="B113" s="7"/>
      <c r="C113" s="29"/>
      <c r="D113" s="9"/>
      <c r="E113" s="9"/>
      <c r="F113" s="9"/>
      <c r="G113" s="9"/>
      <c r="H113" s="9"/>
      <c r="I113" s="9"/>
      <c r="J113" s="9"/>
      <c r="K113" s="9"/>
      <c r="L113" s="9"/>
      <c r="M113" s="9"/>
    </row>
    <row r="114" spans="1:51" ht="23.1" customHeight="1" x14ac:dyDescent="0.3">
      <c r="A114" s="7"/>
      <c r="B114" s="7"/>
      <c r="C114" s="29"/>
      <c r="D114" s="9"/>
      <c r="E114" s="9"/>
      <c r="F114" s="9"/>
      <c r="G114" s="9"/>
      <c r="H114" s="9"/>
      <c r="I114" s="9"/>
      <c r="J114" s="9"/>
      <c r="K114" s="9"/>
      <c r="L114" s="9"/>
      <c r="M114" s="9"/>
    </row>
    <row r="115" spans="1:51" ht="23.1" customHeight="1" x14ac:dyDescent="0.3">
      <c r="A115" s="7"/>
      <c r="B115" s="7"/>
      <c r="C115" s="29"/>
      <c r="D115" s="9"/>
      <c r="E115" s="9"/>
      <c r="F115" s="9"/>
      <c r="G115" s="9"/>
      <c r="H115" s="9"/>
      <c r="I115" s="9"/>
      <c r="J115" s="9"/>
      <c r="K115" s="9"/>
      <c r="L115" s="9"/>
      <c r="M115" s="9"/>
    </row>
    <row r="116" spans="1:51" ht="23.1" customHeight="1" x14ac:dyDescent="0.3">
      <c r="A116" s="30" t="s">
        <v>29</v>
      </c>
      <c r="B116" s="11"/>
      <c r="C116" s="31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R116">
        <f t="shared" ref="R116:AY116" si="94">ROUNDDOWN(SUM(R102:R104), 0)</f>
        <v>0</v>
      </c>
      <c r="S116">
        <f t="shared" si="94"/>
        <v>0</v>
      </c>
      <c r="T116">
        <f t="shared" si="94"/>
        <v>0</v>
      </c>
      <c r="U116">
        <f t="shared" si="94"/>
        <v>0</v>
      </c>
      <c r="V116">
        <f t="shared" si="94"/>
        <v>0</v>
      </c>
      <c r="W116">
        <f t="shared" si="94"/>
        <v>0</v>
      </c>
      <c r="X116">
        <f t="shared" si="94"/>
        <v>0</v>
      </c>
      <c r="Y116">
        <f t="shared" si="94"/>
        <v>0</v>
      </c>
      <c r="Z116">
        <f t="shared" si="94"/>
        <v>0</v>
      </c>
      <c r="AA116">
        <f t="shared" si="94"/>
        <v>0</v>
      </c>
      <c r="AB116">
        <f t="shared" si="94"/>
        <v>0</v>
      </c>
      <c r="AC116">
        <f t="shared" si="94"/>
        <v>0</v>
      </c>
      <c r="AD116">
        <f t="shared" si="94"/>
        <v>0</v>
      </c>
      <c r="AE116">
        <f t="shared" si="94"/>
        <v>0</v>
      </c>
      <c r="AF116">
        <f t="shared" si="94"/>
        <v>0</v>
      </c>
      <c r="AG116">
        <f t="shared" si="94"/>
        <v>0</v>
      </c>
      <c r="AH116">
        <f t="shared" si="94"/>
        <v>0</v>
      </c>
      <c r="AI116">
        <f t="shared" si="94"/>
        <v>0</v>
      </c>
      <c r="AJ116">
        <f t="shared" si="94"/>
        <v>0</v>
      </c>
      <c r="AK116">
        <f t="shared" si="94"/>
        <v>0</v>
      </c>
      <c r="AL116">
        <f t="shared" si="94"/>
        <v>0</v>
      </c>
      <c r="AM116">
        <f t="shared" si="94"/>
        <v>0</v>
      </c>
      <c r="AN116">
        <f t="shared" si="94"/>
        <v>0</v>
      </c>
      <c r="AO116">
        <f t="shared" si="94"/>
        <v>0</v>
      </c>
      <c r="AP116">
        <f t="shared" si="94"/>
        <v>0</v>
      </c>
      <c r="AQ116">
        <f t="shared" si="94"/>
        <v>0</v>
      </c>
      <c r="AR116">
        <f t="shared" si="94"/>
        <v>0</v>
      </c>
      <c r="AS116">
        <f t="shared" si="94"/>
        <v>0</v>
      </c>
      <c r="AT116">
        <f t="shared" si="94"/>
        <v>0</v>
      </c>
      <c r="AU116">
        <f t="shared" si="94"/>
        <v>0</v>
      </c>
      <c r="AV116">
        <f t="shared" si="94"/>
        <v>0</v>
      </c>
      <c r="AW116">
        <f t="shared" si="94"/>
        <v>0</v>
      </c>
      <c r="AX116">
        <f t="shared" si="94"/>
        <v>0</v>
      </c>
      <c r="AY116">
        <f t="shared" si="94"/>
        <v>0</v>
      </c>
    </row>
  </sheetData>
  <mergeCells count="16">
    <mergeCell ref="A101:M101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  <mergeCell ref="A5:M5"/>
    <mergeCell ref="A21:M21"/>
    <mergeCell ref="A53:M53"/>
    <mergeCell ref="A69:M69"/>
  </mergeCells>
  <phoneticPr fontId="1" type="noConversion"/>
  <conditionalFormatting sqref="A5 A6:M116">
    <cfRule type="containsText" dxfId="1" priority="1" stopIfTrue="1" operator="containsText" text=".">
      <formula>NOT(ISERROR(SEARCH(".",A5)))</formula>
    </cfRule>
    <cfRule type="notContainsText" dxfId="0" priority="2" stopIfTrue="1" operator="notContains" text=".">
      <formula>ISERROR(SEARCH(".",A5))</formula>
    </cfRule>
  </conditionalFormatting>
  <pageMargins left="0.59055118110236215" right="0" top="0.39370078740157477" bottom="0.1388888888888889" header="0.3" footer="0.1388888888888889"/>
  <pageSetup paperSize="9" orientation="landscape" r:id="rId1"/>
  <rowBreaks count="7" manualBreakCount="7">
    <brk id="20" max="16383" man="1"/>
    <brk id="36" max="16383" man="1"/>
    <brk id="52" max="16383" man="1"/>
    <brk id="68" max="16383" man="1"/>
    <brk id="84" max="16383" man="1"/>
    <brk id="100" max="16383" man="1"/>
    <brk id="1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원가계산서</vt:lpstr>
      <vt:lpstr>집계표</vt:lpstr>
      <vt:lpstr>내역서</vt:lpstr>
      <vt:lpstr>내역서!Print_Area</vt:lpstr>
      <vt:lpstr>원가계산서!Print_Area</vt:lpstr>
      <vt:lpstr>집계표!Print_Area</vt:lpstr>
      <vt:lpstr>내역서!Print_Titles</vt:lpstr>
      <vt:lpstr>원가계산서!Print_Titles</vt:lpstr>
      <vt:lpstr>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구본현</dc:creator>
  <cp:lastModifiedBy>user</cp:lastModifiedBy>
  <dcterms:created xsi:type="dcterms:W3CDTF">2026-10-27T02:24:19Z</dcterms:created>
  <dcterms:modified xsi:type="dcterms:W3CDTF">2026-10-28T04:35:28Z</dcterms:modified>
</cp:coreProperties>
</file>